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6600" activeTab="1"/>
  </bookViews>
  <sheets>
    <sheet name="General Fund" sheetId="1" r:id="rId1"/>
    <sheet name="Water Fund" sheetId="2" r:id="rId2"/>
  </sheets>
  <definedNames>
    <definedName name="_xlnm.Print_Titles" localSheetId="1">'Water Fund'!$1:$1</definedName>
  </definedNames>
  <calcPr fullCalcOnLoad="1"/>
</workbook>
</file>

<file path=xl/sharedStrings.xml><?xml version="1.0" encoding="utf-8"?>
<sst xmlns="http://schemas.openxmlformats.org/spreadsheetml/2006/main" count="185" uniqueCount="159">
  <si>
    <t>Ad Valorem Tax</t>
  </si>
  <si>
    <t>DMV Tax Refund</t>
  </si>
  <si>
    <t>Investment Earnings</t>
  </si>
  <si>
    <t>Sales &amp; Use Tax Distribution</t>
  </si>
  <si>
    <t>REVENUE</t>
  </si>
  <si>
    <t>Advertising</t>
  </si>
  <si>
    <t>Dues &amp; Subscriptions</t>
  </si>
  <si>
    <t>Entertainment</t>
  </si>
  <si>
    <t>Equipment</t>
  </si>
  <si>
    <t>Equipment Maintenance</t>
  </si>
  <si>
    <t>Office Supplies</t>
  </si>
  <si>
    <t>Payroll</t>
  </si>
  <si>
    <t>Postage</t>
  </si>
  <si>
    <t>GOVERNING BODY</t>
  </si>
  <si>
    <t>Continuing Education</t>
  </si>
  <si>
    <t>FIRE PROTECTION</t>
  </si>
  <si>
    <t>Station Contribution</t>
  </si>
  <si>
    <t>PUBLIC BUILDINGS</t>
  </si>
  <si>
    <t>Electricity</t>
  </si>
  <si>
    <t>Maintenance</t>
  </si>
  <si>
    <t>Utilities Gas</t>
  </si>
  <si>
    <t>Utilities Water</t>
  </si>
  <si>
    <t>PUBLIC SAFETY</t>
  </si>
  <si>
    <t>Payroll Taxes</t>
  </si>
  <si>
    <t>Miscellaneous Income</t>
  </si>
  <si>
    <t>TOTAL REVENUE</t>
  </si>
  <si>
    <t>ADMINISTRATION EXPENSES</t>
  </si>
  <si>
    <t>TOTAL ADMINISTRATION EXPENSES</t>
  </si>
  <si>
    <t>Chemicals</t>
  </si>
  <si>
    <t>Contract Operator</t>
  </si>
  <si>
    <t>Lab Testing</t>
  </si>
  <si>
    <t>Long Term Maintenance</t>
  </si>
  <si>
    <t>Supplies/Equipment</t>
  </si>
  <si>
    <t>Taxes/Licenses/Permits</t>
  </si>
  <si>
    <t>Utilities Electric</t>
  </si>
  <si>
    <t>Well Field Lease</t>
  </si>
  <si>
    <t>TOTAL DISTRIBUTION EXPENSES</t>
  </si>
  <si>
    <t>TOTAL GOVERNING BODY</t>
  </si>
  <si>
    <t>TOTAL FIRE PROTECTION</t>
  </si>
  <si>
    <t>TOTAL PUBLIC BUILDINGS</t>
  </si>
  <si>
    <t>TOTAL PUBLIC SAFETY</t>
  </si>
  <si>
    <t>TOTAL TAX COLLECTION</t>
  </si>
  <si>
    <t>WATER DISTRIBUTION EXPENSES</t>
  </si>
  <si>
    <t>Gas Expense - Truck</t>
  </si>
  <si>
    <t>Employee Health Insurance</t>
  </si>
  <si>
    <t>Insurance - Workman's Comp</t>
  </si>
  <si>
    <t>TOTAL CAPITAL OUTLAY</t>
  </si>
  <si>
    <t>TOTAL ROADS &amp; GROUNDS GENERAL</t>
  </si>
  <si>
    <t>TOTAL ROADS &amp; GROUNDS POWELL BILL</t>
  </si>
  <si>
    <t>Contract Mowing - Powell Bill</t>
  </si>
  <si>
    <t>ROADS &amp; GROUNDS - POWELL BILL</t>
  </si>
  <si>
    <t>ROADS &amp; GROUNDS - GENERAL</t>
  </si>
  <si>
    <t>Sales Tax Refund</t>
  </si>
  <si>
    <t>Employee Bonus</t>
  </si>
  <si>
    <t>Audit Expense</t>
  </si>
  <si>
    <t>Powell Bill Map - Annual</t>
  </si>
  <si>
    <t>Truck Maintenance</t>
  </si>
  <si>
    <t>Snow Removal - Powell Bill</t>
  </si>
  <si>
    <t xml:space="preserve">Consumption Charge </t>
  </si>
  <si>
    <t>Dues &amp; Subscriptions - NC Rural Water</t>
  </si>
  <si>
    <t xml:space="preserve">TOTAL EXPENSE </t>
  </si>
  <si>
    <t>NOTES</t>
  </si>
  <si>
    <t>Annual Legal Fees</t>
  </si>
  <si>
    <t>CAPITAL OUTLAY</t>
  </si>
  <si>
    <t xml:space="preserve">Internet Webpage Service </t>
  </si>
  <si>
    <t>Leaf Removal</t>
  </si>
  <si>
    <t>Cell Phone - Public Works</t>
  </si>
  <si>
    <t>NC Unemployment Insurance</t>
  </si>
  <si>
    <t xml:space="preserve">   Line
Number</t>
  </si>
  <si>
    <t xml:space="preserve">Budget Line Item
</t>
  </si>
  <si>
    <t>Employee Uniform</t>
  </si>
  <si>
    <t>2013-2014
Amended
Budget</t>
  </si>
  <si>
    <t xml:space="preserve"> 2013-2014
Budget</t>
  </si>
  <si>
    <t>TOTAL PUBLIC PARK</t>
  </si>
  <si>
    <t>Proposal # 1 for 2014-15</t>
  </si>
  <si>
    <t>County Contract to Collect Taxes</t>
  </si>
  <si>
    <t>Repairs &amp; Maintenance</t>
  </si>
  <si>
    <t>Supplies</t>
  </si>
  <si>
    <t>11.5 Mills</t>
  </si>
  <si>
    <t>No rate increase</t>
  </si>
  <si>
    <t>19.0 Mills</t>
  </si>
  <si>
    <t>Solid Waste Disposal Distribution</t>
  </si>
  <si>
    <t>Amended Budget        FY 2014-15</t>
  </si>
  <si>
    <t xml:space="preserve">Franchise Taxes </t>
  </si>
  <si>
    <t>Councilmembers Meeting Fee</t>
  </si>
  <si>
    <t>Employee Health Insurance - 3 employees</t>
  </si>
  <si>
    <t>MANIERRE PUBLIC PARK</t>
  </si>
  <si>
    <t>Retirement 2%</t>
  </si>
  <si>
    <t>Proposal # 4 FY 2015-16</t>
  </si>
  <si>
    <t xml:space="preserve">Beautification </t>
  </si>
  <si>
    <t>Danger Tree Removal</t>
  </si>
  <si>
    <t>Mayor's Meeting Fee</t>
  </si>
  <si>
    <t>17.5 Mills</t>
  </si>
  <si>
    <t>ALT</t>
  </si>
  <si>
    <t>Ad Valorem Tax Prior Years</t>
  </si>
  <si>
    <t>Telephone/Internet service</t>
  </si>
  <si>
    <t>Powell Bill</t>
  </si>
  <si>
    <t>Payroll Services</t>
  </si>
  <si>
    <t>Computer tech support</t>
  </si>
  <si>
    <t>TOTAL DEBT SERVICES</t>
  </si>
  <si>
    <t>DEBT SERVICE</t>
  </si>
  <si>
    <t>Telephone/Internet</t>
  </si>
  <si>
    <t xml:space="preserve">Contract Public Safety </t>
  </si>
  <si>
    <t>Capital Outlay</t>
  </si>
  <si>
    <t>Computer technical support</t>
  </si>
  <si>
    <t>Renovation of Front Entrance</t>
  </si>
  <si>
    <t>N Sight Annual maintenance</t>
  </si>
  <si>
    <t>Trimble Ranger HH Annual Maintenance</t>
  </si>
  <si>
    <t>R900 BC Trans Annual Maintenance</t>
  </si>
  <si>
    <t>Council Meeting Supplies</t>
  </si>
  <si>
    <t>Election</t>
  </si>
  <si>
    <t>Paving</t>
  </si>
  <si>
    <t>Land Sale</t>
  </si>
  <si>
    <t>Total Income</t>
  </si>
  <si>
    <t>Total Expenses</t>
  </si>
  <si>
    <t>Land Sale Expense</t>
  </si>
  <si>
    <t>Transfer to General Reserves</t>
  </si>
  <si>
    <t>All other pending litigation</t>
  </si>
  <si>
    <t>Donations</t>
  </si>
  <si>
    <t>Misc. Income</t>
  </si>
  <si>
    <t>Office Equipment  and Supplies</t>
  </si>
  <si>
    <t>Base Rate</t>
  </si>
  <si>
    <t>BUDGET 2018/2019 ADOPTED 06-08-19</t>
  </si>
  <si>
    <t>Cell Phone (public Works)</t>
  </si>
  <si>
    <t>Mileage Expense</t>
  </si>
  <si>
    <t>Planning Board Expense</t>
  </si>
  <si>
    <t>Transfer to reserves</t>
  </si>
  <si>
    <t>Transfer from Reserves</t>
  </si>
  <si>
    <t>All Insurance for Town and Council</t>
  </si>
  <si>
    <t>Donation for front entrance</t>
  </si>
  <si>
    <t>Transfer to reserves if funds allow</t>
  </si>
  <si>
    <t>Loan funds for Water Repairs</t>
  </si>
  <si>
    <t>Water Repairs</t>
  </si>
  <si>
    <t>Zoning Certificate</t>
  </si>
  <si>
    <t>Maintenance to Buildings</t>
  </si>
  <si>
    <t>Adopted 06-11-20</t>
  </si>
  <si>
    <t>adopted 06-11-20</t>
  </si>
  <si>
    <t>Proposed budget 2021/2022</t>
  </si>
  <si>
    <t>tax value for 2021/2022 $84,843,438.00</t>
  </si>
  <si>
    <t>Zoning Administrator</t>
  </si>
  <si>
    <t>Kudzu Removal</t>
  </si>
  <si>
    <t>Lake Water Quality Testing</t>
  </si>
  <si>
    <t>Proposed budget 21/22</t>
  </si>
  <si>
    <t>Water Availability fee</t>
  </si>
  <si>
    <t>New Software for water read</t>
  </si>
  <si>
    <t>UCB LOAN FOR WATER UPGRADES</t>
  </si>
  <si>
    <t>Street Lights</t>
  </si>
  <si>
    <t>Workers Comp</t>
  </si>
  <si>
    <t>based on a 70/30 split with town and water</t>
  </si>
  <si>
    <t>based on a 70/30 split</t>
  </si>
  <si>
    <t>Water line Discovery</t>
  </si>
  <si>
    <t>Security Fencing Water System</t>
  </si>
  <si>
    <t>base rate of 269.60</t>
  </si>
  <si>
    <t>keith proposed budget base of $269.90</t>
  </si>
  <si>
    <t>Keith .76% tax increase</t>
  </si>
  <si>
    <t>$4.00 per 1,000 gallons</t>
  </si>
  <si>
    <t>base increase to $140.00 per quarter</t>
  </si>
  <si>
    <t>TAX RATE .296 ADOPTED 06-10-21</t>
  </si>
  <si>
    <t>ADOPTED 06-10-2021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</si>
</sst>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%"/>
    <numFmt numFmtId="169" formatCode="&quot;$&quot;#,##0"/>
    <numFmt numFmtId="170" formatCode="#,##0.00;\-#,##0.00"/>
    <numFmt numFmtId="171" formatCode="&quot;$&quot;#,##0.0000_);\(&quot;$&quot;#,##0.0000\)"/>
    <numFmt numFmtId="172" formatCode="[$€-2]\ #,##0.00_);[Red]\([$€-2]\ #,##0.00\)"/>
    <numFmt numFmtId="173" formatCode="_([$$-409]* #,##0.00_);_([$$-409]* \(#,##0.00\);_([$$-409]* &quot;-&quot;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[$-409]dddd\,\ mmmm\ d\,\ yyyy"/>
    <numFmt numFmtId="177" formatCode="[$-409]h:mm:ss\ AM/PM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sz val="12"/>
      <color indexed="6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6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8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C0000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4"/>
      <color theme="8"/>
      <name val="Arial"/>
      <family val="2"/>
    </font>
    <font>
      <b/>
      <sz val="14"/>
      <color rgb="FFFF0000"/>
      <name val="Arial"/>
      <family val="2"/>
    </font>
    <font>
      <b/>
      <sz val="14"/>
      <color theme="5" tint="-0.4999699890613556"/>
      <name val="Arial"/>
      <family val="2"/>
    </font>
    <font>
      <sz val="14"/>
      <color theme="5" tint="-0.4999699890613556"/>
      <name val="Arial"/>
      <family val="2"/>
    </font>
    <font>
      <sz val="14"/>
      <color theme="4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double"/>
    </border>
    <border>
      <left style="thick"/>
      <right>
        <color indexed="63"/>
      </right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0" applyFont="1" applyAlignment="1">
      <alignment/>
    </xf>
    <xf numFmtId="9" fontId="5" fillId="0" borderId="10" xfId="0" applyNumberFormat="1" applyFont="1" applyBorder="1" applyAlignment="1">
      <alignment horizontal="left" wrapText="1"/>
    </xf>
    <xf numFmtId="0" fontId="5" fillId="0" borderId="11" xfId="0" applyFont="1" applyBorder="1" applyAlignment="1">
      <alignment/>
    </xf>
    <xf numFmtId="7" fontId="5" fillId="0" borderId="11" xfId="0" applyNumberFormat="1" applyFont="1" applyBorder="1" applyAlignment="1">
      <alignment/>
    </xf>
    <xf numFmtId="7" fontId="5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7" fontId="5" fillId="0" borderId="13" xfId="0" applyNumberFormat="1" applyFont="1" applyBorder="1" applyAlignment="1">
      <alignment horizontal="right"/>
    </xf>
    <xf numFmtId="9" fontId="5" fillId="0" borderId="0" xfId="0" applyNumberFormat="1" applyFont="1" applyAlignment="1">
      <alignment horizontal="left"/>
    </xf>
    <xf numFmtId="49" fontId="4" fillId="0" borderId="14" xfId="0" applyNumberFormat="1" applyFont="1" applyBorder="1" applyAlignment="1">
      <alignment horizontal="center" vertical="center" textRotation="90" wrapText="1"/>
    </xf>
    <xf numFmtId="7" fontId="4" fillId="0" borderId="14" xfId="0" applyNumberFormat="1" applyFont="1" applyBorder="1" applyAlignment="1">
      <alignment horizontal="center" wrapText="1"/>
    </xf>
    <xf numFmtId="7" fontId="4" fillId="33" borderId="15" xfId="0" applyNumberFormat="1" applyFont="1" applyFill="1" applyBorder="1" applyAlignment="1">
      <alignment horizontal="center" wrapText="1"/>
    </xf>
    <xf numFmtId="9" fontId="4" fillId="0" borderId="14" xfId="0" applyNumberFormat="1" applyFont="1" applyBorder="1" applyAlignment="1">
      <alignment horizontal="center" wrapText="1"/>
    </xf>
    <xf numFmtId="7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7" fontId="5" fillId="0" borderId="12" xfId="0" applyNumberFormat="1" applyFont="1" applyBorder="1" applyAlignment="1">
      <alignment horizontal="center"/>
    </xf>
    <xf numFmtId="7" fontId="4" fillId="0" borderId="12" xfId="0" applyNumberFormat="1" applyFont="1" applyBorder="1" applyAlignment="1">
      <alignment horizontal="center" wrapText="1"/>
    </xf>
    <xf numFmtId="7" fontId="4" fillId="34" borderId="12" xfId="0" applyNumberFormat="1" applyFont="1" applyFill="1" applyBorder="1" applyAlignment="1">
      <alignment horizontal="center"/>
    </xf>
    <xf numFmtId="7" fontId="5" fillId="0" borderId="17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5" fillId="0" borderId="22" xfId="0" applyFont="1" applyBorder="1" applyAlignment="1">
      <alignment/>
    </xf>
    <xf numFmtId="7" fontId="5" fillId="0" borderId="11" xfId="0" applyNumberFormat="1" applyFont="1" applyBorder="1" applyAlignment="1">
      <alignment horizontal="center"/>
    </xf>
    <xf numFmtId="7" fontId="5" fillId="0" borderId="2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7" fontId="5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0" fontId="5" fillId="0" borderId="21" xfId="0" applyFont="1" applyBorder="1" applyAlignment="1">
      <alignment/>
    </xf>
    <xf numFmtId="7" fontId="5" fillId="0" borderId="21" xfId="0" applyNumberFormat="1" applyFont="1" applyBorder="1" applyAlignment="1">
      <alignment/>
    </xf>
    <xf numFmtId="7" fontId="5" fillId="0" borderId="2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center"/>
    </xf>
    <xf numFmtId="9" fontId="5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wrapText="1"/>
    </xf>
    <xf numFmtId="0" fontId="8" fillId="0" borderId="21" xfId="0" applyFont="1" applyBorder="1" applyAlignment="1">
      <alignment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>
      <alignment/>
    </xf>
    <xf numFmtId="0" fontId="56" fillId="0" borderId="22" xfId="0" applyFont="1" applyBorder="1" applyAlignment="1">
      <alignment/>
    </xf>
    <xf numFmtId="7" fontId="56" fillId="0" borderId="11" xfId="0" applyNumberFormat="1" applyFont="1" applyBorder="1" applyAlignment="1">
      <alignment horizontal="right"/>
    </xf>
    <xf numFmtId="7" fontId="56" fillId="0" borderId="21" xfId="0" applyNumberFormat="1" applyFont="1" applyBorder="1" applyAlignment="1">
      <alignment horizontal="right"/>
    </xf>
    <xf numFmtId="164" fontId="56" fillId="0" borderId="10" xfId="0" applyNumberFormat="1" applyFont="1" applyBorder="1" applyAlignment="1">
      <alignment/>
    </xf>
    <xf numFmtId="164" fontId="56" fillId="0" borderId="0" xfId="0" applyNumberFormat="1" applyFont="1" applyAlignment="1">
      <alignment horizontal="center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23" xfId="0" applyFont="1" applyBorder="1" applyAlignment="1">
      <alignment horizontal="center"/>
    </xf>
    <xf numFmtId="0" fontId="56" fillId="0" borderId="24" xfId="0" applyFont="1" applyBorder="1" applyAlignment="1">
      <alignment/>
    </xf>
    <xf numFmtId="0" fontId="56" fillId="0" borderId="25" xfId="0" applyFont="1" applyBorder="1" applyAlignment="1">
      <alignment/>
    </xf>
    <xf numFmtId="7" fontId="56" fillId="0" borderId="26" xfId="0" applyNumberFormat="1" applyFont="1" applyBorder="1" applyAlignment="1">
      <alignment horizontal="right"/>
    </xf>
    <xf numFmtId="7" fontId="56" fillId="0" borderId="24" xfId="0" applyNumberFormat="1" applyFont="1" applyBorder="1" applyAlignment="1">
      <alignment horizontal="right"/>
    </xf>
    <xf numFmtId="164" fontId="56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7" fontId="5" fillId="0" borderId="28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9" fontId="8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7" fontId="5" fillId="0" borderId="17" xfId="0" applyNumberFormat="1" applyFont="1" applyBorder="1" applyAlignment="1">
      <alignment horizontal="right"/>
    </xf>
    <xf numFmtId="7" fontId="4" fillId="0" borderId="17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4" fontId="5" fillId="0" borderId="21" xfId="44" applyFont="1" applyBorder="1" applyAlignment="1">
      <alignment/>
    </xf>
    <xf numFmtId="9" fontId="5" fillId="0" borderId="30" xfId="0" applyNumberFormat="1" applyFont="1" applyBorder="1" applyAlignment="1">
      <alignment horizontal="left"/>
    </xf>
    <xf numFmtId="9" fontId="4" fillId="0" borderId="0" xfId="0" applyNumberFormat="1" applyFont="1" applyAlignment="1">
      <alignment horizontal="left"/>
    </xf>
    <xf numFmtId="164" fontId="4" fillId="0" borderId="17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7" fontId="4" fillId="0" borderId="11" xfId="0" applyNumberFormat="1" applyFont="1" applyBorder="1" applyAlignment="1">
      <alignment horizontal="center"/>
    </xf>
    <xf numFmtId="7" fontId="4" fillId="0" borderId="21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 horizontal="left"/>
    </xf>
    <xf numFmtId="164" fontId="57" fillId="0" borderId="10" xfId="0" applyNumberFormat="1" applyFont="1" applyBorder="1" applyAlignment="1">
      <alignment/>
    </xf>
    <xf numFmtId="164" fontId="58" fillId="0" borderId="10" xfId="0" applyNumberFormat="1" applyFont="1" applyBorder="1" applyAlignment="1">
      <alignment/>
    </xf>
    <xf numFmtId="0" fontId="59" fillId="0" borderId="16" xfId="0" applyFont="1" applyBorder="1" applyAlignment="1">
      <alignment horizontal="center"/>
    </xf>
    <xf numFmtId="0" fontId="59" fillId="0" borderId="21" xfId="0" applyFont="1" applyBorder="1" applyAlignment="1">
      <alignment/>
    </xf>
    <xf numFmtId="0" fontId="59" fillId="0" borderId="22" xfId="0" applyFont="1" applyBorder="1" applyAlignment="1">
      <alignment/>
    </xf>
    <xf numFmtId="7" fontId="59" fillId="0" borderId="11" xfId="0" applyNumberFormat="1" applyFont="1" applyBorder="1" applyAlignment="1">
      <alignment/>
    </xf>
    <xf numFmtId="7" fontId="59" fillId="0" borderId="11" xfId="0" applyNumberFormat="1" applyFont="1" applyBorder="1" applyAlignment="1">
      <alignment horizontal="right"/>
    </xf>
    <xf numFmtId="7" fontId="59" fillId="0" borderId="21" xfId="0" applyNumberFormat="1" applyFont="1" applyBorder="1" applyAlignment="1">
      <alignment horizontal="right"/>
    </xf>
    <xf numFmtId="164" fontId="59" fillId="0" borderId="10" xfId="0" applyNumberFormat="1" applyFont="1" applyBorder="1" applyAlignment="1">
      <alignment/>
    </xf>
    <xf numFmtId="7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164" fontId="60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9" fontId="58" fillId="0" borderId="10" xfId="0" applyNumberFormat="1" applyFont="1" applyBorder="1" applyAlignment="1">
      <alignment horizontal="left"/>
    </xf>
    <xf numFmtId="7" fontId="4" fillId="0" borderId="0" xfId="0" applyNumberFormat="1" applyFont="1" applyAlignment="1">
      <alignment horizontal="center"/>
    </xf>
    <xf numFmtId="7" fontId="5" fillId="0" borderId="24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5" fillId="0" borderId="35" xfId="0" applyFont="1" applyBorder="1" applyAlignment="1">
      <alignment/>
    </xf>
    <xf numFmtId="7" fontId="4" fillId="0" borderId="36" xfId="0" applyNumberFormat="1" applyFont="1" applyBorder="1" applyAlignment="1">
      <alignment horizontal="center"/>
    </xf>
    <xf numFmtId="7" fontId="4" fillId="0" borderId="34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7" fontId="5" fillId="0" borderId="40" xfId="0" applyNumberFormat="1" applyFont="1" applyBorder="1" applyAlignment="1">
      <alignment horizontal="center"/>
    </xf>
    <xf numFmtId="7" fontId="5" fillId="0" borderId="38" xfId="0" applyNumberFormat="1" applyFont="1" applyBorder="1" applyAlignment="1">
      <alignment horizontal="center"/>
    </xf>
    <xf numFmtId="164" fontId="5" fillId="0" borderId="41" xfId="0" applyNumberFormat="1" applyFont="1" applyBorder="1" applyAlignment="1">
      <alignment/>
    </xf>
    <xf numFmtId="0" fontId="4" fillId="0" borderId="18" xfId="0" applyFont="1" applyBorder="1" applyAlignment="1">
      <alignment/>
    </xf>
    <xf numFmtId="7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164" fontId="4" fillId="0" borderId="13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left"/>
    </xf>
    <xf numFmtId="164" fontId="5" fillId="0" borderId="12" xfId="0" applyNumberFormat="1" applyFont="1" applyBorder="1" applyAlignment="1">
      <alignment horizontal="right"/>
    </xf>
    <xf numFmtId="164" fontId="4" fillId="0" borderId="31" xfId="0" applyNumberFormat="1" applyFont="1" applyBorder="1" applyAlignment="1">
      <alignment horizontal="right"/>
    </xf>
    <xf numFmtId="164" fontId="4" fillId="0" borderId="42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left"/>
    </xf>
    <xf numFmtId="164" fontId="5" fillId="0" borderId="17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58" fillId="0" borderId="16" xfId="0" applyFont="1" applyBorder="1" applyAlignment="1">
      <alignment horizontal="center"/>
    </xf>
    <xf numFmtId="0" fontId="60" fillId="0" borderId="21" xfId="0" applyFont="1" applyBorder="1" applyAlignment="1">
      <alignment/>
    </xf>
    <xf numFmtId="0" fontId="58" fillId="0" borderId="22" xfId="0" applyFont="1" applyBorder="1" applyAlignment="1">
      <alignment/>
    </xf>
    <xf numFmtId="10" fontId="60" fillId="0" borderId="11" xfId="0" applyNumberFormat="1" applyFont="1" applyBorder="1" applyAlignment="1">
      <alignment horizontal="right"/>
    </xf>
    <xf numFmtId="10" fontId="60" fillId="0" borderId="21" xfId="0" applyNumberFormat="1" applyFont="1" applyBorder="1" applyAlignment="1">
      <alignment horizontal="right"/>
    </xf>
    <xf numFmtId="10" fontId="60" fillId="0" borderId="10" xfId="0" applyNumberFormat="1" applyFont="1" applyBorder="1" applyAlignment="1">
      <alignment horizontal="left"/>
    </xf>
    <xf numFmtId="7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5" fillId="0" borderId="43" xfId="0" applyFont="1" applyBorder="1" applyAlignment="1">
      <alignment horizontal="center"/>
    </xf>
    <xf numFmtId="164" fontId="4" fillId="0" borderId="36" xfId="0" applyNumberFormat="1" applyFont="1" applyBorder="1" applyAlignment="1">
      <alignment horizontal="right"/>
    </xf>
    <xf numFmtId="164" fontId="4" fillId="0" borderId="34" xfId="0" applyNumberFormat="1" applyFont="1" applyBorder="1" applyAlignment="1">
      <alignment horizontal="right"/>
    </xf>
    <xf numFmtId="164" fontId="4" fillId="0" borderId="37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7" fontId="5" fillId="0" borderId="0" xfId="0" applyNumberFormat="1" applyFont="1" applyAlignment="1">
      <alignment horizontal="right"/>
    </xf>
    <xf numFmtId="9" fontId="61" fillId="0" borderId="0" xfId="0" applyNumberFormat="1" applyFont="1" applyAlignment="1">
      <alignment horizontal="left"/>
    </xf>
    <xf numFmtId="7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7" fontId="56" fillId="0" borderId="13" xfId="0" applyNumberFormat="1" applyFont="1" applyBorder="1" applyAlignment="1">
      <alignment horizontal="right"/>
    </xf>
    <xf numFmtId="164" fontId="58" fillId="0" borderId="27" xfId="0" applyNumberFormat="1" applyFont="1" applyBorder="1" applyAlignment="1">
      <alignment/>
    </xf>
    <xf numFmtId="49" fontId="10" fillId="0" borderId="44" xfId="0" applyNumberFormat="1" applyFont="1" applyBorder="1" applyAlignment="1">
      <alignment horizontal="center" vertical="center" textRotation="90" wrapText="1"/>
    </xf>
    <xf numFmtId="49" fontId="10" fillId="0" borderId="45" xfId="0" applyNumberFormat="1" applyFont="1" applyBorder="1" applyAlignment="1">
      <alignment horizontal="center" wrapText="1"/>
    </xf>
    <xf numFmtId="7" fontId="10" fillId="33" borderId="45" xfId="0" applyNumberFormat="1" applyFont="1" applyFill="1" applyBorder="1" applyAlignment="1">
      <alignment horizontal="center" wrapText="1"/>
    </xf>
    <xf numFmtId="13" fontId="10" fillId="33" borderId="46" xfId="0" applyNumberFormat="1" applyFont="1" applyFill="1" applyBorder="1" applyAlignment="1">
      <alignment horizontal="center" wrapText="1"/>
    </xf>
    <xf numFmtId="9" fontId="10" fillId="0" borderId="47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/>
    </xf>
    <xf numFmtId="7" fontId="10" fillId="33" borderId="12" xfId="0" applyNumberFormat="1" applyFont="1" applyFill="1" applyBorder="1" applyAlignment="1">
      <alignment wrapText="1"/>
    </xf>
    <xf numFmtId="7" fontId="10" fillId="33" borderId="17" xfId="0" applyNumberFormat="1" applyFont="1" applyFill="1" applyBorder="1" applyAlignment="1">
      <alignment wrapText="1"/>
    </xf>
    <xf numFmtId="9" fontId="11" fillId="0" borderId="19" xfId="0" applyNumberFormat="1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9" fontId="11" fillId="0" borderId="10" xfId="0" applyNumberFormat="1" applyFont="1" applyBorder="1" applyAlignment="1">
      <alignment horizontal="left" wrapText="1"/>
    </xf>
    <xf numFmtId="0" fontId="11" fillId="0" borderId="11" xfId="0" applyFont="1" applyBorder="1" applyAlignment="1">
      <alignment/>
    </xf>
    <xf numFmtId="7" fontId="11" fillId="0" borderId="11" xfId="0" applyNumberFormat="1" applyFont="1" applyBorder="1" applyAlignment="1">
      <alignment/>
    </xf>
    <xf numFmtId="7" fontId="11" fillId="33" borderId="11" xfId="0" applyNumberFormat="1" applyFont="1" applyFill="1" applyBorder="1" applyAlignment="1">
      <alignment/>
    </xf>
    <xf numFmtId="7" fontId="11" fillId="33" borderId="24" xfId="0" applyNumberFormat="1" applyFont="1" applyFill="1" applyBorder="1" applyAlignment="1">
      <alignment/>
    </xf>
    <xf numFmtId="9" fontId="10" fillId="0" borderId="27" xfId="57" applyNumberFormat="1" applyFont="1" applyBorder="1" applyAlignment="1">
      <alignment horizontal="left" wrapText="1"/>
      <protection/>
    </xf>
    <xf numFmtId="7" fontId="11" fillId="33" borderId="21" xfId="0" applyNumberFormat="1" applyFont="1" applyFill="1" applyBorder="1" applyAlignment="1">
      <alignment/>
    </xf>
    <xf numFmtId="9" fontId="62" fillId="35" borderId="10" xfId="0" applyNumberFormat="1" applyFont="1" applyFill="1" applyBorder="1" applyAlignment="1">
      <alignment horizontal="left" wrapText="1"/>
    </xf>
    <xf numFmtId="9" fontId="10" fillId="0" borderId="10" xfId="0" applyNumberFormat="1" applyFont="1" applyBorder="1" applyAlignment="1">
      <alignment horizontal="left" wrapText="1"/>
    </xf>
    <xf numFmtId="7" fontId="11" fillId="0" borderId="32" xfId="0" applyNumberFormat="1" applyFont="1" applyBorder="1" applyAlignment="1">
      <alignment/>
    </xf>
    <xf numFmtId="0" fontId="11" fillId="0" borderId="26" xfId="0" applyFont="1" applyBorder="1" applyAlignment="1">
      <alignment/>
    </xf>
    <xf numFmtId="7" fontId="10" fillId="33" borderId="26" xfId="0" applyNumberFormat="1" applyFont="1" applyFill="1" applyBorder="1" applyAlignment="1">
      <alignment/>
    </xf>
    <xf numFmtId="7" fontId="11" fillId="33" borderId="26" xfId="0" applyNumberFormat="1" applyFont="1" applyFill="1" applyBorder="1" applyAlignment="1">
      <alignment/>
    </xf>
    <xf numFmtId="9" fontId="10" fillId="0" borderId="27" xfId="0" applyNumberFormat="1" applyFont="1" applyBorder="1" applyAlignment="1">
      <alignment horizontal="left" wrapText="1"/>
    </xf>
    <xf numFmtId="7" fontId="11" fillId="0" borderId="26" xfId="0" applyNumberFormat="1" applyFont="1" applyBorder="1" applyAlignment="1">
      <alignment/>
    </xf>
    <xf numFmtId="9" fontId="11" fillId="0" borderId="27" xfId="0" applyNumberFormat="1" applyFont="1" applyBorder="1" applyAlignment="1">
      <alignment horizontal="left" wrapText="1"/>
    </xf>
    <xf numFmtId="0" fontId="11" fillId="0" borderId="13" xfId="0" applyFont="1" applyBorder="1" applyAlignment="1">
      <alignment/>
    </xf>
    <xf numFmtId="7" fontId="11" fillId="0" borderId="13" xfId="0" applyNumberFormat="1" applyFont="1" applyBorder="1" applyAlignment="1">
      <alignment/>
    </xf>
    <xf numFmtId="7" fontId="11" fillId="33" borderId="13" xfId="0" applyNumberFormat="1" applyFont="1" applyFill="1" applyBorder="1" applyAlignment="1">
      <alignment/>
    </xf>
    <xf numFmtId="7" fontId="11" fillId="33" borderId="28" xfId="0" applyNumberFormat="1" applyFont="1" applyFill="1" applyBorder="1" applyAlignment="1">
      <alignment/>
    </xf>
    <xf numFmtId="9" fontId="11" fillId="0" borderId="30" xfId="0" applyNumberFormat="1" applyFont="1" applyBorder="1" applyAlignment="1">
      <alignment horizontal="left" wrapText="1"/>
    </xf>
    <xf numFmtId="0" fontId="10" fillId="0" borderId="12" xfId="0" applyFont="1" applyBorder="1" applyAlignment="1">
      <alignment/>
    </xf>
    <xf numFmtId="7" fontId="10" fillId="0" borderId="12" xfId="0" applyNumberFormat="1" applyFont="1" applyBorder="1" applyAlignment="1">
      <alignment/>
    </xf>
    <xf numFmtId="7" fontId="10" fillId="33" borderId="12" xfId="0" applyNumberFormat="1" applyFont="1" applyFill="1" applyBorder="1" applyAlignment="1">
      <alignment/>
    </xf>
    <xf numFmtId="7" fontId="10" fillId="33" borderId="17" xfId="0" applyNumberFormat="1" applyFont="1" applyFill="1" applyBorder="1" applyAlignment="1">
      <alignment/>
    </xf>
    <xf numFmtId="9" fontId="10" fillId="0" borderId="19" xfId="0" applyNumberFormat="1" applyFont="1" applyBorder="1" applyAlignment="1">
      <alignment horizontal="left" wrapText="1"/>
    </xf>
    <xf numFmtId="7" fontId="10" fillId="0" borderId="0" xfId="0" applyNumberFormat="1" applyFont="1" applyAlignment="1">
      <alignment/>
    </xf>
    <xf numFmtId="7" fontId="11" fillId="33" borderId="12" xfId="0" applyNumberFormat="1" applyFont="1" applyFill="1" applyBorder="1" applyAlignment="1">
      <alignment/>
    </xf>
    <xf numFmtId="7" fontId="11" fillId="33" borderId="17" xfId="0" applyNumberFormat="1" applyFont="1" applyFill="1" applyBorder="1" applyAlignment="1">
      <alignment/>
    </xf>
    <xf numFmtId="7" fontId="10" fillId="33" borderId="11" xfId="0" applyNumberFormat="1" applyFont="1" applyFill="1" applyBorder="1" applyAlignment="1">
      <alignment/>
    </xf>
    <xf numFmtId="7" fontId="11" fillId="0" borderId="11" xfId="0" applyNumberFormat="1" applyFont="1" applyBorder="1" applyAlignment="1">
      <alignment horizontal="right"/>
    </xf>
    <xf numFmtId="7" fontId="11" fillId="33" borderId="11" xfId="0" applyNumberFormat="1" applyFont="1" applyFill="1" applyBorder="1" applyAlignment="1">
      <alignment horizontal="right"/>
    </xf>
    <xf numFmtId="7" fontId="11" fillId="33" borderId="21" xfId="0" applyNumberFormat="1" applyFont="1" applyFill="1" applyBorder="1" applyAlignment="1">
      <alignment horizontal="right"/>
    </xf>
    <xf numFmtId="9" fontId="62" fillId="0" borderId="10" xfId="0" applyNumberFormat="1" applyFont="1" applyBorder="1" applyAlignment="1">
      <alignment horizontal="left" wrapText="1"/>
    </xf>
    <xf numFmtId="7" fontId="63" fillId="33" borderId="21" xfId="0" applyNumberFormat="1" applyFont="1" applyFill="1" applyBorder="1" applyAlignment="1">
      <alignment/>
    </xf>
    <xf numFmtId="9" fontId="64" fillId="0" borderId="10" xfId="0" applyNumberFormat="1" applyFont="1" applyBorder="1" applyAlignment="1">
      <alignment horizontal="left" wrapText="1"/>
    </xf>
    <xf numFmtId="7" fontId="10" fillId="33" borderId="17" xfId="0" applyNumberFormat="1" applyFont="1" applyFill="1" applyBorder="1" applyAlignment="1">
      <alignment horizontal="right"/>
    </xf>
    <xf numFmtId="0" fontId="11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7" fontId="10" fillId="0" borderId="11" xfId="0" applyNumberFormat="1" applyFont="1" applyBorder="1" applyAlignment="1">
      <alignment/>
    </xf>
    <xf numFmtId="7" fontId="10" fillId="33" borderId="21" xfId="0" applyNumberFormat="1" applyFont="1" applyFill="1" applyBorder="1" applyAlignment="1">
      <alignment/>
    </xf>
    <xf numFmtId="9" fontId="65" fillId="0" borderId="10" xfId="0" applyNumberFormat="1" applyFont="1" applyBorder="1" applyAlignment="1">
      <alignment horizontal="left" wrapText="1"/>
    </xf>
    <xf numFmtId="0" fontId="65" fillId="0" borderId="0" xfId="0" applyFont="1" applyAlignment="1">
      <alignment/>
    </xf>
    <xf numFmtId="44" fontId="65" fillId="0" borderId="10" xfId="44" applyFont="1" applyBorder="1" applyAlignment="1">
      <alignment horizontal="left" wrapText="1"/>
    </xf>
    <xf numFmtId="8" fontId="11" fillId="0" borderId="10" xfId="0" applyNumberFormat="1" applyFont="1" applyBorder="1" applyAlignment="1">
      <alignment horizontal="left" wrapText="1"/>
    </xf>
    <xf numFmtId="9" fontId="62" fillId="0" borderId="27" xfId="0" applyNumberFormat="1" applyFont="1" applyBorder="1" applyAlignment="1">
      <alignment horizontal="left" wrapText="1"/>
    </xf>
    <xf numFmtId="9" fontId="62" fillId="0" borderId="13" xfId="0" applyNumberFormat="1" applyFont="1" applyBorder="1" applyAlignment="1">
      <alignment horizontal="left" wrapText="1"/>
    </xf>
    <xf numFmtId="164" fontId="10" fillId="0" borderId="12" xfId="0" applyNumberFormat="1" applyFont="1" applyBorder="1" applyAlignment="1">
      <alignment/>
    </xf>
    <xf numFmtId="164" fontId="10" fillId="33" borderId="12" xfId="0" applyNumberFormat="1" applyFont="1" applyFill="1" applyBorder="1" applyAlignment="1">
      <alignment/>
    </xf>
    <xf numFmtId="164" fontId="10" fillId="33" borderId="17" xfId="0" applyNumberFormat="1" applyFont="1" applyFill="1" applyBorder="1" applyAlignment="1">
      <alignment/>
    </xf>
    <xf numFmtId="7" fontId="10" fillId="33" borderId="13" xfId="0" applyNumberFormat="1" applyFont="1" applyFill="1" applyBorder="1" applyAlignment="1">
      <alignment/>
    </xf>
    <xf numFmtId="9" fontId="66" fillId="0" borderId="10" xfId="0" applyNumberFormat="1" applyFont="1" applyBorder="1" applyAlignment="1">
      <alignment horizontal="left" wrapText="1"/>
    </xf>
    <xf numFmtId="9" fontId="62" fillId="0" borderId="30" xfId="0" applyNumberFormat="1" applyFont="1" applyBorder="1" applyAlignment="1">
      <alignment horizontal="left" wrapText="1"/>
    </xf>
    <xf numFmtId="6" fontId="11" fillId="0" borderId="30" xfId="0" applyNumberFormat="1" applyFont="1" applyBorder="1" applyAlignment="1">
      <alignment horizontal="left" wrapText="1"/>
    </xf>
    <xf numFmtId="7" fontId="10" fillId="0" borderId="48" xfId="0" applyNumberFormat="1" applyFont="1" applyBorder="1" applyAlignment="1">
      <alignment/>
    </xf>
    <xf numFmtId="7" fontId="11" fillId="0" borderId="12" xfId="0" applyNumberFormat="1" applyFont="1" applyBorder="1" applyAlignment="1">
      <alignment/>
    </xf>
    <xf numFmtId="7" fontId="11" fillId="33" borderId="49" xfId="0" applyNumberFormat="1" applyFont="1" applyFill="1" applyBorder="1" applyAlignment="1">
      <alignment/>
    </xf>
    <xf numFmtId="164" fontId="10" fillId="0" borderId="12" xfId="0" applyNumberFormat="1" applyFont="1" applyBorder="1" applyAlignment="1">
      <alignment horizontal="right"/>
    </xf>
    <xf numFmtId="164" fontId="10" fillId="33" borderId="12" xfId="0" applyNumberFormat="1" applyFont="1" applyFill="1" applyBorder="1" applyAlignment="1">
      <alignment horizontal="right"/>
    </xf>
    <xf numFmtId="164" fontId="10" fillId="33" borderId="17" xfId="0" applyNumberFormat="1" applyFont="1" applyFill="1" applyBorder="1" applyAlignment="1">
      <alignment horizontal="right"/>
    </xf>
    <xf numFmtId="0" fontId="11" fillId="33" borderId="11" xfId="0" applyFont="1" applyFill="1" applyBorder="1" applyAlignment="1">
      <alignment/>
    </xf>
    <xf numFmtId="0" fontId="12" fillId="0" borderId="12" xfId="0" applyFont="1" applyBorder="1" applyAlignment="1">
      <alignment/>
    </xf>
    <xf numFmtId="9" fontId="67" fillId="0" borderId="10" xfId="0" applyNumberFormat="1" applyFont="1" applyBorder="1" applyAlignment="1">
      <alignment horizontal="left" wrapText="1"/>
    </xf>
    <xf numFmtId="7" fontId="62" fillId="33" borderId="11" xfId="0" applyNumberFormat="1" applyFont="1" applyFill="1" applyBorder="1" applyAlignment="1">
      <alignment horizontal="right"/>
    </xf>
    <xf numFmtId="7" fontId="10" fillId="33" borderId="11" xfId="0" applyNumberFormat="1" applyFont="1" applyFill="1" applyBorder="1" applyAlignment="1">
      <alignment horizontal="right"/>
    </xf>
    <xf numFmtId="7" fontId="10" fillId="0" borderId="11" xfId="0" applyNumberFormat="1" applyFont="1" applyBorder="1" applyAlignment="1">
      <alignment horizontal="right"/>
    </xf>
    <xf numFmtId="7" fontId="65" fillId="33" borderId="11" xfId="0" applyNumberFormat="1" applyFont="1" applyFill="1" applyBorder="1" applyAlignment="1">
      <alignment horizontal="right"/>
    </xf>
    <xf numFmtId="7" fontId="10" fillId="33" borderId="21" xfId="0" applyNumberFormat="1" applyFont="1" applyFill="1" applyBorder="1" applyAlignment="1">
      <alignment horizontal="right"/>
    </xf>
    <xf numFmtId="7" fontId="11" fillId="0" borderId="13" xfId="0" applyNumberFormat="1" applyFont="1" applyBorder="1" applyAlignment="1">
      <alignment horizontal="right"/>
    </xf>
    <xf numFmtId="7" fontId="11" fillId="33" borderId="13" xfId="0" applyNumberFormat="1" applyFont="1" applyFill="1" applyBorder="1" applyAlignment="1">
      <alignment horizontal="right"/>
    </xf>
    <xf numFmtId="7" fontId="11" fillId="33" borderId="28" xfId="0" applyNumberFormat="1" applyFont="1" applyFill="1" applyBorder="1" applyAlignment="1">
      <alignment horizontal="right"/>
    </xf>
    <xf numFmtId="7" fontId="11" fillId="0" borderId="50" xfId="0" applyNumberFormat="1" applyFont="1" applyBorder="1" applyAlignment="1">
      <alignment horizontal="right"/>
    </xf>
    <xf numFmtId="7" fontId="11" fillId="33" borderId="50" xfId="0" applyNumberFormat="1" applyFont="1" applyFill="1" applyBorder="1" applyAlignment="1">
      <alignment horizontal="right"/>
    </xf>
    <xf numFmtId="7" fontId="11" fillId="33" borderId="49" xfId="0" applyNumberFormat="1" applyFont="1" applyFill="1" applyBorder="1" applyAlignment="1">
      <alignment horizontal="right"/>
    </xf>
    <xf numFmtId="7" fontId="10" fillId="0" borderId="13" xfId="0" applyNumberFormat="1" applyFont="1" applyBorder="1" applyAlignment="1">
      <alignment horizontal="right"/>
    </xf>
    <xf numFmtId="7" fontId="10" fillId="33" borderId="13" xfId="0" applyNumberFormat="1" applyFont="1" applyFill="1" applyBorder="1" applyAlignment="1">
      <alignment horizontal="right"/>
    </xf>
    <xf numFmtId="169" fontId="10" fillId="0" borderId="10" xfId="0" applyNumberFormat="1" applyFont="1" applyBorder="1" applyAlignment="1">
      <alignment horizontal="left" wrapText="1"/>
    </xf>
    <xf numFmtId="7" fontId="10" fillId="33" borderId="31" xfId="0" applyNumberFormat="1" applyFont="1" applyFill="1" applyBorder="1" applyAlignment="1">
      <alignment/>
    </xf>
    <xf numFmtId="164" fontId="10" fillId="0" borderId="42" xfId="0" applyNumberFormat="1" applyFont="1" applyBorder="1" applyAlignment="1">
      <alignment/>
    </xf>
    <xf numFmtId="164" fontId="10" fillId="33" borderId="42" xfId="0" applyNumberFormat="1" applyFont="1" applyFill="1" applyBorder="1" applyAlignment="1">
      <alignment/>
    </xf>
    <xf numFmtId="164" fontId="10" fillId="33" borderId="31" xfId="0" applyNumberFormat="1" applyFont="1" applyFill="1" applyBorder="1" applyAlignment="1">
      <alignment/>
    </xf>
    <xf numFmtId="10" fontId="10" fillId="0" borderId="10" xfId="0" applyNumberFormat="1" applyFont="1" applyBorder="1" applyAlignment="1">
      <alignment horizontal="left" wrapText="1"/>
    </xf>
    <xf numFmtId="0" fontId="62" fillId="0" borderId="0" xfId="0" applyFont="1" applyAlignment="1">
      <alignment/>
    </xf>
    <xf numFmtId="0" fontId="11" fillId="0" borderId="34" xfId="0" applyFont="1" applyBorder="1" applyAlignment="1">
      <alignment horizontal="center" vertical="center"/>
    </xf>
    <xf numFmtId="10" fontId="10" fillId="0" borderId="11" xfId="0" applyNumberFormat="1" applyFont="1" applyBorder="1" applyAlignment="1">
      <alignment/>
    </xf>
    <xf numFmtId="10" fontId="10" fillId="33" borderId="11" xfId="0" applyNumberFormat="1" applyFont="1" applyFill="1" applyBorder="1" applyAlignment="1">
      <alignment/>
    </xf>
    <xf numFmtId="10" fontId="10" fillId="33" borderId="21" xfId="0" applyNumberFormat="1" applyFont="1" applyFill="1" applyBorder="1" applyAlignment="1">
      <alignment/>
    </xf>
    <xf numFmtId="10" fontId="11" fillId="0" borderId="10" xfId="0" applyNumberFormat="1" applyFont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1" fillId="0" borderId="34" xfId="0" applyFont="1" applyBorder="1" applyAlignment="1">
      <alignment/>
    </xf>
    <xf numFmtId="7" fontId="11" fillId="33" borderId="36" xfId="0" applyNumberFormat="1" applyFont="1" applyFill="1" applyBorder="1" applyAlignment="1">
      <alignment/>
    </xf>
    <xf numFmtId="7" fontId="11" fillId="33" borderId="34" xfId="0" applyNumberFormat="1" applyFont="1" applyFill="1" applyBorder="1" applyAlignment="1">
      <alignment/>
    </xf>
    <xf numFmtId="9" fontId="11" fillId="0" borderId="37" xfId="0" applyNumberFormat="1" applyFont="1" applyBorder="1" applyAlignment="1">
      <alignment horizontal="left"/>
    </xf>
    <xf numFmtId="7" fontId="11" fillId="33" borderId="0" xfId="0" applyNumberFormat="1" applyFont="1" applyFill="1" applyAlignment="1">
      <alignment/>
    </xf>
    <xf numFmtId="9" fontId="11" fillId="0" borderId="0" xfId="0" applyNumberFormat="1" applyFont="1" applyAlignment="1">
      <alignment horizontal="left"/>
    </xf>
    <xf numFmtId="0" fontId="11" fillId="33" borderId="0" xfId="0" applyFont="1" applyFill="1" applyAlignment="1">
      <alignment/>
    </xf>
    <xf numFmtId="7" fontId="68" fillId="33" borderId="24" xfId="0" applyNumberFormat="1" applyFont="1" applyFill="1" applyBorder="1" applyAlignment="1">
      <alignment/>
    </xf>
    <xf numFmtId="0" fontId="68" fillId="0" borderId="11" xfId="0" applyFont="1" applyBorder="1" applyAlignment="1">
      <alignment horizontal="center" vertical="center"/>
    </xf>
    <xf numFmtId="0" fontId="68" fillId="0" borderId="26" xfId="0" applyFont="1" applyBorder="1" applyAlignment="1">
      <alignment/>
    </xf>
    <xf numFmtId="7" fontId="68" fillId="0" borderId="26" xfId="0" applyNumberFormat="1" applyFont="1" applyBorder="1" applyAlignment="1">
      <alignment/>
    </xf>
    <xf numFmtId="7" fontId="68" fillId="33" borderId="26" xfId="0" applyNumberFormat="1" applyFont="1" applyFill="1" applyBorder="1" applyAlignment="1">
      <alignment/>
    </xf>
    <xf numFmtId="9" fontId="68" fillId="0" borderId="27" xfId="0" applyNumberFormat="1" applyFont="1" applyBorder="1" applyAlignment="1">
      <alignment horizontal="left" wrapText="1"/>
    </xf>
    <xf numFmtId="0" fontId="68" fillId="0" borderId="0" xfId="0" applyFont="1" applyAlignment="1">
      <alignment/>
    </xf>
    <xf numFmtId="7" fontId="4" fillId="0" borderId="13" xfId="0" applyNumberFormat="1" applyFont="1" applyBorder="1" applyAlignment="1">
      <alignment horizontal="right"/>
    </xf>
    <xf numFmtId="164" fontId="58" fillId="0" borderId="19" xfId="0" applyNumberFormat="1" applyFont="1" applyBorder="1" applyAlignment="1">
      <alignment/>
    </xf>
    <xf numFmtId="164" fontId="10" fillId="33" borderId="13" xfId="0" applyNumberFormat="1" applyFont="1" applyFill="1" applyBorder="1" applyAlignment="1">
      <alignment/>
    </xf>
    <xf numFmtId="173" fontId="5" fillId="0" borderId="21" xfId="44" applyNumberFormat="1" applyFont="1" applyBorder="1" applyAlignment="1">
      <alignment horizontal="right"/>
    </xf>
    <xf numFmtId="7" fontId="4" fillId="0" borderId="17" xfId="0" applyNumberFormat="1" applyFont="1" applyBorder="1" applyAlignment="1">
      <alignment horizontal="center"/>
    </xf>
    <xf numFmtId="164" fontId="4" fillId="0" borderId="45" xfId="0" applyNumberFormat="1" applyFont="1" applyBorder="1" applyAlignment="1">
      <alignment horizontal="right"/>
    </xf>
    <xf numFmtId="2" fontId="5" fillId="0" borderId="21" xfId="44" applyNumberFormat="1" applyFont="1" applyBorder="1" applyAlignment="1">
      <alignment/>
    </xf>
    <xf numFmtId="7" fontId="62" fillId="33" borderId="21" xfId="0" applyNumberFormat="1" applyFont="1" applyFill="1" applyBorder="1" applyAlignment="1">
      <alignment/>
    </xf>
    <xf numFmtId="7" fontId="58" fillId="0" borderId="21" xfId="0" applyNumberFormat="1" applyFont="1" applyBorder="1" applyAlignment="1">
      <alignment horizontal="right"/>
    </xf>
    <xf numFmtId="7" fontId="62" fillId="33" borderId="24" xfId="0" applyNumberFormat="1" applyFont="1" applyFill="1" applyBorder="1" applyAlignment="1">
      <alignment/>
    </xf>
    <xf numFmtId="7" fontId="62" fillId="33" borderId="28" xfId="0" applyNumberFormat="1" applyFont="1" applyFill="1" applyBorder="1" applyAlignment="1">
      <alignment/>
    </xf>
    <xf numFmtId="7" fontId="62" fillId="33" borderId="21" xfId="0" applyNumberFormat="1" applyFont="1" applyFill="1" applyBorder="1" applyAlignment="1">
      <alignment horizontal="right"/>
    </xf>
    <xf numFmtId="164" fontId="60" fillId="0" borderId="31" xfId="0" applyNumberFormat="1" applyFont="1" applyBorder="1" applyAlignment="1">
      <alignment/>
    </xf>
    <xf numFmtId="7" fontId="65" fillId="33" borderId="13" xfId="0" applyNumberFormat="1" applyFont="1" applyFill="1" applyBorder="1" applyAlignment="1">
      <alignment/>
    </xf>
    <xf numFmtId="7" fontId="65" fillId="33" borderId="17" xfId="0" applyNumberFormat="1" applyFont="1" applyFill="1" applyBorder="1" applyAlignment="1">
      <alignment/>
    </xf>
    <xf numFmtId="164" fontId="4" fillId="0" borderId="31" xfId="0" applyNumberFormat="1" applyFont="1" applyBorder="1" applyAlignment="1">
      <alignment/>
    </xf>
    <xf numFmtId="7" fontId="58" fillId="0" borderId="24" xfId="0" applyNumberFormat="1" applyFont="1" applyBorder="1" applyAlignment="1">
      <alignment horizontal="right"/>
    </xf>
    <xf numFmtId="7" fontId="62" fillId="33" borderId="28" xfId="0" applyNumberFormat="1" applyFont="1" applyFill="1" applyBorder="1" applyAlignment="1">
      <alignment horizontal="right"/>
    </xf>
    <xf numFmtId="49" fontId="4" fillId="0" borderId="51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zoomScalePageLayoutView="110" workbookViewId="0" topLeftCell="A1">
      <selection activeCell="J2" sqref="J2"/>
    </sheetView>
  </sheetViews>
  <sheetFormatPr defaultColWidth="9.140625" defaultRowHeight="12.75"/>
  <cols>
    <col min="1" max="1" width="6.7109375" style="245" customWidth="1"/>
    <col min="2" max="2" width="43.140625" style="146" customWidth="1"/>
    <col min="3" max="3" width="7.140625" style="146" hidden="1" customWidth="1"/>
    <col min="4" max="4" width="7.8515625" style="252" hidden="1" customWidth="1"/>
    <col min="5" max="5" width="12.421875" style="252" hidden="1" customWidth="1"/>
    <col min="6" max="6" width="13.28125" style="252" hidden="1" customWidth="1"/>
    <col min="7" max="7" width="17.8515625" style="252" hidden="1" customWidth="1"/>
    <col min="8" max="11" width="17.8515625" style="252" customWidth="1"/>
    <col min="12" max="12" width="54.140625" style="146" customWidth="1"/>
    <col min="13" max="16384" width="9.140625" style="146" customWidth="1"/>
  </cols>
  <sheetData>
    <row r="1" spans="1:12" ht="64.5" customHeight="1" thickBot="1">
      <c r="A1" s="141" t="s">
        <v>68</v>
      </c>
      <c r="B1" s="142" t="s">
        <v>69</v>
      </c>
      <c r="C1" s="142"/>
      <c r="D1" s="143" t="s">
        <v>82</v>
      </c>
      <c r="E1" s="143" t="s">
        <v>93</v>
      </c>
      <c r="F1" s="143" t="s">
        <v>88</v>
      </c>
      <c r="G1" s="144" t="s">
        <v>122</v>
      </c>
      <c r="H1" s="144" t="s">
        <v>135</v>
      </c>
      <c r="I1" s="144" t="s">
        <v>137</v>
      </c>
      <c r="J1" s="144" t="s">
        <v>157</v>
      </c>
      <c r="K1" s="144" t="s">
        <v>154</v>
      </c>
      <c r="L1" s="145" t="s">
        <v>61</v>
      </c>
    </row>
    <row r="2" spans="1:12" ht="18">
      <c r="A2" s="147">
        <v>1</v>
      </c>
      <c r="B2" s="148"/>
      <c r="C2" s="148"/>
      <c r="D2" s="149"/>
      <c r="E2" s="149"/>
      <c r="F2" s="149"/>
      <c r="G2" s="150"/>
      <c r="H2" s="150"/>
      <c r="I2" s="150"/>
      <c r="J2" s="150"/>
      <c r="K2" s="150"/>
      <c r="L2" s="151" t="s">
        <v>149</v>
      </c>
    </row>
    <row r="3" spans="1:12" ht="18.75">
      <c r="A3" s="152">
        <v>2</v>
      </c>
      <c r="B3" s="153" t="s">
        <v>4</v>
      </c>
      <c r="C3" s="153"/>
      <c r="D3" s="154" t="s">
        <v>78</v>
      </c>
      <c r="E3" s="154" t="s">
        <v>92</v>
      </c>
      <c r="F3" s="154" t="s">
        <v>80</v>
      </c>
      <c r="G3" s="155"/>
      <c r="H3" s="155"/>
      <c r="I3" s="155"/>
      <c r="J3" s="155"/>
      <c r="K3" s="155"/>
      <c r="L3" s="156"/>
    </row>
    <row r="4" spans="1:13" ht="31.5" customHeight="1">
      <c r="A4" s="152">
        <v>3</v>
      </c>
      <c r="B4" s="157" t="s">
        <v>0</v>
      </c>
      <c r="C4" s="158">
        <v>131252.01</v>
      </c>
      <c r="D4" s="159">
        <v>102749.78</v>
      </c>
      <c r="E4" s="159">
        <f>81612233*0.00175</f>
        <v>142821.40775</v>
      </c>
      <c r="F4" s="159">
        <f>81612233*0.0019</f>
        <v>155063.2427</v>
      </c>
      <c r="G4" s="160">
        <v>185155.79</v>
      </c>
      <c r="H4" s="160">
        <v>217590.8</v>
      </c>
      <c r="I4" s="160">
        <v>293982.51</v>
      </c>
      <c r="J4" s="160">
        <v>248625.21</v>
      </c>
      <c r="K4" s="160">
        <v>646761.53</v>
      </c>
      <c r="L4" s="161"/>
      <c r="M4" s="239"/>
    </row>
    <row r="5" spans="1:12" ht="18">
      <c r="A5" s="152">
        <v>4</v>
      </c>
      <c r="B5" s="157" t="s">
        <v>94</v>
      </c>
      <c r="C5" s="158">
        <v>2247</v>
      </c>
      <c r="D5" s="159">
        <v>34.63</v>
      </c>
      <c r="E5" s="159">
        <v>9009</v>
      </c>
      <c r="F5" s="159">
        <v>9009</v>
      </c>
      <c r="G5" s="162">
        <v>4278.69</v>
      </c>
      <c r="H5" s="162">
        <v>3500</v>
      </c>
      <c r="I5" s="162">
        <v>5000</v>
      </c>
      <c r="J5" s="162">
        <v>5000</v>
      </c>
      <c r="K5" s="162">
        <v>5000</v>
      </c>
      <c r="L5" s="163"/>
    </row>
    <row r="6" spans="1:13" ht="18">
      <c r="A6" s="152">
        <v>5</v>
      </c>
      <c r="B6" s="157" t="s">
        <v>127</v>
      </c>
      <c r="C6" s="158">
        <v>0</v>
      </c>
      <c r="D6" s="159">
        <v>0</v>
      </c>
      <c r="E6" s="159">
        <v>0</v>
      </c>
      <c r="F6" s="159">
        <v>0</v>
      </c>
      <c r="G6" s="162">
        <v>0</v>
      </c>
      <c r="H6" s="162">
        <v>35000</v>
      </c>
      <c r="I6" s="162">
        <v>22495</v>
      </c>
      <c r="J6" s="162">
        <v>22495</v>
      </c>
      <c r="K6" s="162">
        <v>22495</v>
      </c>
      <c r="L6" s="156"/>
      <c r="M6" s="146" t="s">
        <v>138</v>
      </c>
    </row>
    <row r="7" spans="1:12" ht="18">
      <c r="A7" s="152">
        <f>A6+1</f>
        <v>6</v>
      </c>
      <c r="B7" s="157" t="s">
        <v>1</v>
      </c>
      <c r="C7" s="158">
        <v>485</v>
      </c>
      <c r="D7" s="159">
        <v>940</v>
      </c>
      <c r="E7" s="159">
        <v>940</v>
      </c>
      <c r="F7" s="159">
        <v>940</v>
      </c>
      <c r="G7" s="162">
        <v>1300</v>
      </c>
      <c r="H7" s="162">
        <v>975</v>
      </c>
      <c r="I7" s="162">
        <v>1000</v>
      </c>
      <c r="J7" s="162">
        <v>1500</v>
      </c>
      <c r="K7" s="162">
        <v>1500</v>
      </c>
      <c r="L7" s="156"/>
    </row>
    <row r="8" spans="1:12" ht="18">
      <c r="A8" s="152">
        <f>A7+1</f>
        <v>7</v>
      </c>
      <c r="B8" s="157" t="s">
        <v>83</v>
      </c>
      <c r="C8" s="158">
        <v>7000</v>
      </c>
      <c r="D8" s="159">
        <v>8200</v>
      </c>
      <c r="E8" s="159">
        <v>8364</v>
      </c>
      <c r="F8" s="159">
        <v>8625</v>
      </c>
      <c r="G8" s="162">
        <v>12500</v>
      </c>
      <c r="H8" s="162">
        <v>13400</v>
      </c>
      <c r="I8" s="162">
        <v>12500</v>
      </c>
      <c r="J8" s="162">
        <v>12500</v>
      </c>
      <c r="K8" s="162">
        <v>12500</v>
      </c>
      <c r="L8" s="156"/>
    </row>
    <row r="9" spans="1:12" ht="18">
      <c r="A9" s="152">
        <v>8</v>
      </c>
      <c r="B9" s="157" t="s">
        <v>2</v>
      </c>
      <c r="C9" s="158">
        <v>100</v>
      </c>
      <c r="D9" s="159">
        <v>103.38</v>
      </c>
      <c r="E9" s="159">
        <v>100</v>
      </c>
      <c r="F9" s="159">
        <v>100</v>
      </c>
      <c r="G9" s="162">
        <v>100</v>
      </c>
      <c r="H9" s="162">
        <v>100</v>
      </c>
      <c r="I9" s="162">
        <v>65</v>
      </c>
      <c r="J9" s="162">
        <v>65</v>
      </c>
      <c r="K9" s="162">
        <v>65</v>
      </c>
      <c r="L9" s="164"/>
    </row>
    <row r="10" spans="1:12" ht="17.25" customHeight="1">
      <c r="A10" s="152">
        <f>A9+1</f>
        <v>9</v>
      </c>
      <c r="B10" s="157" t="s">
        <v>119</v>
      </c>
      <c r="C10" s="165">
        <v>0</v>
      </c>
      <c r="D10" s="159">
        <v>71</v>
      </c>
      <c r="E10" s="159">
        <v>100</v>
      </c>
      <c r="F10" s="159">
        <v>0</v>
      </c>
      <c r="G10" s="162">
        <v>100</v>
      </c>
      <c r="H10" s="162">
        <v>100</v>
      </c>
      <c r="I10" s="162">
        <v>100</v>
      </c>
      <c r="J10" s="162">
        <v>100</v>
      </c>
      <c r="K10" s="162">
        <v>100</v>
      </c>
      <c r="L10" s="164"/>
    </row>
    <row r="11" spans="1:12" ht="18" customHeight="1">
      <c r="A11" s="152">
        <v>10</v>
      </c>
      <c r="B11" s="157" t="s">
        <v>96</v>
      </c>
      <c r="C11" s="158">
        <v>8406</v>
      </c>
      <c r="D11" s="159">
        <v>8625.84</v>
      </c>
      <c r="E11" s="159">
        <v>8625.84</v>
      </c>
      <c r="F11" s="159">
        <v>8625.84</v>
      </c>
      <c r="G11" s="162">
        <v>8597.6</v>
      </c>
      <c r="H11" s="162">
        <v>8416.96</v>
      </c>
      <c r="I11" s="162">
        <v>7500</v>
      </c>
      <c r="J11" s="162">
        <v>7500</v>
      </c>
      <c r="K11" s="162">
        <v>7500</v>
      </c>
      <c r="L11" s="156"/>
    </row>
    <row r="12" spans="1:12" ht="24.75" customHeight="1">
      <c r="A12" s="152">
        <v>11</v>
      </c>
      <c r="B12" s="166" t="s">
        <v>52</v>
      </c>
      <c r="C12" s="158">
        <v>885</v>
      </c>
      <c r="D12" s="167">
        <v>850</v>
      </c>
      <c r="E12" s="168">
        <v>600</v>
      </c>
      <c r="F12" s="168">
        <v>600</v>
      </c>
      <c r="G12" s="160">
        <v>800</v>
      </c>
      <c r="H12" s="160">
        <v>600</v>
      </c>
      <c r="I12" s="160">
        <v>600</v>
      </c>
      <c r="J12" s="160">
        <v>1000</v>
      </c>
      <c r="K12" s="160">
        <v>1000</v>
      </c>
      <c r="L12" s="169"/>
    </row>
    <row r="13" spans="1:12" ht="22.5" customHeight="1">
      <c r="A13" s="152">
        <v>12</v>
      </c>
      <c r="B13" s="157" t="s">
        <v>3</v>
      </c>
      <c r="C13" s="158">
        <v>26768</v>
      </c>
      <c r="D13" s="159">
        <v>31100</v>
      </c>
      <c r="E13" s="159">
        <v>32344</v>
      </c>
      <c r="F13" s="159">
        <v>32344</v>
      </c>
      <c r="G13" s="162">
        <v>75500</v>
      </c>
      <c r="H13" s="162">
        <v>68400</v>
      </c>
      <c r="I13" s="162">
        <v>82000</v>
      </c>
      <c r="J13" s="162">
        <v>82000</v>
      </c>
      <c r="K13" s="162">
        <v>82000</v>
      </c>
      <c r="L13" s="156"/>
    </row>
    <row r="14" spans="1:12" ht="22.5" customHeight="1">
      <c r="A14" s="152">
        <v>13</v>
      </c>
      <c r="B14" s="166" t="s">
        <v>129</v>
      </c>
      <c r="C14" s="170"/>
      <c r="D14" s="168"/>
      <c r="E14" s="168"/>
      <c r="F14" s="168"/>
      <c r="G14" s="160"/>
      <c r="H14" s="160">
        <v>10000</v>
      </c>
      <c r="I14" s="160">
        <v>35000</v>
      </c>
      <c r="J14" s="160">
        <v>40000</v>
      </c>
      <c r="K14" s="160">
        <v>40000</v>
      </c>
      <c r="L14" s="171"/>
    </row>
    <row r="15" spans="1:13" ht="21.75" customHeight="1">
      <c r="A15" s="152">
        <v>14</v>
      </c>
      <c r="B15" s="166" t="s">
        <v>112</v>
      </c>
      <c r="C15" s="170"/>
      <c r="D15" s="168"/>
      <c r="E15" s="168"/>
      <c r="F15" s="168"/>
      <c r="G15" s="160">
        <v>82350</v>
      </c>
      <c r="H15" s="160">
        <v>1000</v>
      </c>
      <c r="I15" s="160">
        <v>1000</v>
      </c>
      <c r="J15" s="160">
        <v>1000</v>
      </c>
      <c r="K15" s="160">
        <v>1000</v>
      </c>
      <c r="L15" s="202"/>
      <c r="M15" s="239"/>
    </row>
    <row r="16" spans="1:12" s="259" customFormat="1" ht="21.75" customHeight="1">
      <c r="A16" s="254">
        <v>15</v>
      </c>
      <c r="B16" s="255" t="s">
        <v>133</v>
      </c>
      <c r="C16" s="256"/>
      <c r="D16" s="257"/>
      <c r="E16" s="257"/>
      <c r="F16" s="257"/>
      <c r="G16" s="253"/>
      <c r="H16" s="253">
        <v>1000</v>
      </c>
      <c r="I16" s="253">
        <v>3500</v>
      </c>
      <c r="J16" s="253">
        <v>3500</v>
      </c>
      <c r="K16" s="253">
        <v>3500</v>
      </c>
      <c r="L16" s="258"/>
    </row>
    <row r="17" spans="1:12" ht="18.75" thickBot="1">
      <c r="A17" s="152">
        <v>16</v>
      </c>
      <c r="B17" s="172" t="s">
        <v>81</v>
      </c>
      <c r="C17" s="173">
        <v>0</v>
      </c>
      <c r="D17" s="174">
        <v>25</v>
      </c>
      <c r="E17" s="174">
        <v>25.63</v>
      </c>
      <c r="F17" s="174">
        <v>25</v>
      </c>
      <c r="G17" s="175">
        <v>25</v>
      </c>
      <c r="H17" s="175">
        <v>25</v>
      </c>
      <c r="I17" s="175">
        <v>35</v>
      </c>
      <c r="J17" s="175">
        <v>35</v>
      </c>
      <c r="K17" s="175">
        <v>35</v>
      </c>
      <c r="L17" s="176"/>
    </row>
    <row r="18" spans="1:13" ht="18">
      <c r="A18" s="152">
        <v>17</v>
      </c>
      <c r="B18" s="177" t="s">
        <v>25</v>
      </c>
      <c r="C18" s="178">
        <f aca="true" t="shared" si="0" ref="C18:I18">SUM(C4:C17)</f>
        <v>177143.01</v>
      </c>
      <c r="D18" s="179">
        <f t="shared" si="0"/>
        <v>152699.63</v>
      </c>
      <c r="E18" s="179">
        <f t="shared" si="0"/>
        <v>202929.87775</v>
      </c>
      <c r="F18" s="179">
        <f t="shared" si="0"/>
        <v>215332.0827</v>
      </c>
      <c r="G18" s="180">
        <f t="shared" si="0"/>
        <v>370707.08</v>
      </c>
      <c r="H18" s="180">
        <f t="shared" si="0"/>
        <v>360107.76</v>
      </c>
      <c r="I18" s="180">
        <f t="shared" si="0"/>
        <v>464777.51</v>
      </c>
      <c r="J18" s="180">
        <f>SUM(J4:J17)</f>
        <v>425320.20999999996</v>
      </c>
      <c r="K18" s="180">
        <f>SUM(K4:K17)</f>
        <v>823456.53</v>
      </c>
      <c r="L18" s="181"/>
      <c r="M18" s="239"/>
    </row>
    <row r="19" spans="1:12" ht="14.25" customHeight="1">
      <c r="A19" s="152">
        <v>18</v>
      </c>
      <c r="B19" s="153"/>
      <c r="D19" s="159"/>
      <c r="E19" s="159"/>
      <c r="F19" s="179"/>
      <c r="G19" s="180"/>
      <c r="H19" s="180"/>
      <c r="I19" s="180"/>
      <c r="J19" s="180"/>
      <c r="K19" s="180"/>
      <c r="L19" s="156"/>
    </row>
    <row r="20" spans="1:12" ht="14.25" customHeight="1">
      <c r="A20" s="152">
        <v>19</v>
      </c>
      <c r="B20" s="153"/>
      <c r="D20" s="159"/>
      <c r="E20" s="159"/>
      <c r="F20" s="183"/>
      <c r="G20" s="184"/>
      <c r="H20" s="184"/>
      <c r="I20" s="184"/>
      <c r="J20" s="184"/>
      <c r="K20" s="184"/>
      <c r="L20" s="156"/>
    </row>
    <row r="21" spans="1:12" ht="18.75">
      <c r="A21" s="152">
        <v>20</v>
      </c>
      <c r="B21" s="153" t="s">
        <v>26</v>
      </c>
      <c r="C21" s="153"/>
      <c r="D21" s="159"/>
      <c r="E21" s="159"/>
      <c r="F21" s="159"/>
      <c r="G21" s="162"/>
      <c r="H21" s="162"/>
      <c r="I21" s="162"/>
      <c r="J21" s="162"/>
      <c r="K21" s="162"/>
      <c r="L21" s="156"/>
    </row>
    <row r="22" spans="1:12" ht="18">
      <c r="A22" s="152">
        <v>21</v>
      </c>
      <c r="B22" s="157" t="s">
        <v>5</v>
      </c>
      <c r="C22" s="158">
        <v>215</v>
      </c>
      <c r="D22" s="185">
        <v>300</v>
      </c>
      <c r="E22" s="159">
        <v>250</v>
      </c>
      <c r="F22" s="159">
        <v>250</v>
      </c>
      <c r="G22" s="184">
        <v>500</v>
      </c>
      <c r="H22" s="184">
        <v>500</v>
      </c>
      <c r="I22" s="184">
        <v>600</v>
      </c>
      <c r="J22" s="184">
        <v>600</v>
      </c>
      <c r="K22" s="184">
        <v>600</v>
      </c>
      <c r="L22" s="151"/>
    </row>
    <row r="23" spans="1:12" ht="18">
      <c r="A23" s="152">
        <v>22</v>
      </c>
      <c r="B23" s="157" t="s">
        <v>123</v>
      </c>
      <c r="C23" s="186">
        <v>630</v>
      </c>
      <c r="D23" s="187">
        <v>630</v>
      </c>
      <c r="E23" s="187">
        <v>630</v>
      </c>
      <c r="F23" s="187">
        <v>630</v>
      </c>
      <c r="G23" s="188">
        <v>947.8</v>
      </c>
      <c r="H23" s="188">
        <v>986.82</v>
      </c>
      <c r="I23" s="188">
        <v>1480</v>
      </c>
      <c r="J23" s="271">
        <v>1150</v>
      </c>
      <c r="K23" s="271">
        <v>1150</v>
      </c>
      <c r="L23" s="156"/>
    </row>
    <row r="24" spans="1:12" ht="18">
      <c r="A24" s="152">
        <v>23</v>
      </c>
      <c r="B24" s="157" t="s">
        <v>109</v>
      </c>
      <c r="D24" s="187">
        <v>601.79</v>
      </c>
      <c r="E24" s="187">
        <v>1000</v>
      </c>
      <c r="F24" s="187">
        <v>1000</v>
      </c>
      <c r="G24" s="188">
        <v>1300</v>
      </c>
      <c r="H24" s="188">
        <v>2000</v>
      </c>
      <c r="I24" s="188">
        <v>2000</v>
      </c>
      <c r="J24" s="188">
        <v>1000</v>
      </c>
      <c r="K24" s="188">
        <v>1000</v>
      </c>
      <c r="L24" s="156"/>
    </row>
    <row r="25" spans="1:12" ht="18">
      <c r="A25" s="152">
        <v>24</v>
      </c>
      <c r="B25" s="157" t="s">
        <v>110</v>
      </c>
      <c r="D25" s="187"/>
      <c r="E25" s="187"/>
      <c r="F25" s="187"/>
      <c r="G25" s="188">
        <v>0</v>
      </c>
      <c r="H25" s="188"/>
      <c r="I25" s="188">
        <v>6000</v>
      </c>
      <c r="J25" s="188">
        <v>4000</v>
      </c>
      <c r="K25" s="188">
        <v>4000</v>
      </c>
      <c r="L25" s="189"/>
    </row>
    <row r="26" spans="1:12" ht="18">
      <c r="A26" s="152">
        <v>25</v>
      </c>
      <c r="B26" s="157" t="s">
        <v>118</v>
      </c>
      <c r="C26" s="158">
        <v>5000</v>
      </c>
      <c r="D26" s="159">
        <v>5000</v>
      </c>
      <c r="E26" s="159">
        <v>5000</v>
      </c>
      <c r="F26" s="159">
        <v>5000</v>
      </c>
      <c r="G26" s="188">
        <v>2000</v>
      </c>
      <c r="H26" s="188">
        <v>2000</v>
      </c>
      <c r="I26" s="188">
        <v>2000</v>
      </c>
      <c r="J26" s="271">
        <v>1000</v>
      </c>
      <c r="K26" s="188">
        <v>2000</v>
      </c>
      <c r="L26" s="189"/>
    </row>
    <row r="27" spans="1:12" ht="18">
      <c r="A27" s="152">
        <v>26</v>
      </c>
      <c r="B27" s="157" t="s">
        <v>6</v>
      </c>
      <c r="C27" s="158">
        <v>750</v>
      </c>
      <c r="D27" s="159">
        <v>1223</v>
      </c>
      <c r="E27" s="159">
        <v>750</v>
      </c>
      <c r="F27" s="159">
        <v>750</v>
      </c>
      <c r="G27" s="162">
        <v>750</v>
      </c>
      <c r="H27" s="162">
        <v>750</v>
      </c>
      <c r="I27" s="162">
        <v>750</v>
      </c>
      <c r="J27" s="162">
        <v>750</v>
      </c>
      <c r="K27" s="162">
        <v>750</v>
      </c>
      <c r="L27" s="156"/>
    </row>
    <row r="28" spans="1:12" ht="18">
      <c r="A28" s="152">
        <v>27</v>
      </c>
      <c r="B28" s="157" t="s">
        <v>53</v>
      </c>
      <c r="C28" s="158">
        <v>707.4</v>
      </c>
      <c r="D28" s="159">
        <v>707.4</v>
      </c>
      <c r="E28" s="159">
        <v>0</v>
      </c>
      <c r="F28" s="159">
        <v>700</v>
      </c>
      <c r="G28" s="190">
        <v>1621.38</v>
      </c>
      <c r="H28" s="190">
        <v>1707.54</v>
      </c>
      <c r="I28" s="162">
        <v>1611.41</v>
      </c>
      <c r="J28" s="162">
        <v>1611.41</v>
      </c>
      <c r="K28" s="162">
        <v>1611.41</v>
      </c>
      <c r="L28" s="156"/>
    </row>
    <row r="29" spans="1:12" ht="18">
      <c r="A29" s="152">
        <v>28</v>
      </c>
      <c r="B29" s="157" t="s">
        <v>85</v>
      </c>
      <c r="C29" s="158">
        <v>6300</v>
      </c>
      <c r="D29" s="159">
        <v>6300</v>
      </c>
      <c r="E29" s="159">
        <v>11563</v>
      </c>
      <c r="F29" s="159">
        <v>11563</v>
      </c>
      <c r="G29" s="162">
        <v>13860</v>
      </c>
      <c r="H29" s="162">
        <v>13860</v>
      </c>
      <c r="I29" s="162">
        <v>13860</v>
      </c>
      <c r="J29" s="162">
        <v>9660</v>
      </c>
      <c r="K29" s="162">
        <v>9660</v>
      </c>
      <c r="L29" s="156"/>
    </row>
    <row r="30" spans="1:12" ht="18">
      <c r="A30" s="152">
        <v>29</v>
      </c>
      <c r="B30" s="157" t="s">
        <v>139</v>
      </c>
      <c r="C30" s="158"/>
      <c r="D30" s="159"/>
      <c r="E30" s="159"/>
      <c r="F30" s="159"/>
      <c r="G30" s="162"/>
      <c r="H30" s="162"/>
      <c r="I30" s="162">
        <v>8000</v>
      </c>
      <c r="J30" s="162">
        <v>8000</v>
      </c>
      <c r="K30" s="162">
        <v>8000</v>
      </c>
      <c r="L30" s="156"/>
    </row>
    <row r="31" spans="1:12" ht="18">
      <c r="A31" s="152">
        <v>30</v>
      </c>
      <c r="B31" s="157" t="s">
        <v>7</v>
      </c>
      <c r="C31" s="158">
        <v>2520</v>
      </c>
      <c r="D31" s="185">
        <v>600</v>
      </c>
      <c r="E31" s="159">
        <v>200</v>
      </c>
      <c r="F31" s="159">
        <v>200</v>
      </c>
      <c r="G31" s="162">
        <v>1200</v>
      </c>
      <c r="H31" s="162">
        <v>750</v>
      </c>
      <c r="I31" s="162">
        <v>750</v>
      </c>
      <c r="J31" s="162">
        <v>750</v>
      </c>
      <c r="K31" s="162">
        <v>750</v>
      </c>
      <c r="L31" s="191"/>
    </row>
    <row r="32" spans="1:12" ht="18">
      <c r="A32" s="152">
        <v>31</v>
      </c>
      <c r="B32" s="157" t="s">
        <v>120</v>
      </c>
      <c r="C32" s="158">
        <v>750</v>
      </c>
      <c r="D32" s="159">
        <v>200</v>
      </c>
      <c r="E32" s="159">
        <v>200</v>
      </c>
      <c r="F32" s="159">
        <v>200</v>
      </c>
      <c r="G32" s="162">
        <v>6000</v>
      </c>
      <c r="H32" s="162">
        <v>5000</v>
      </c>
      <c r="I32" s="162">
        <v>3000</v>
      </c>
      <c r="J32" s="162">
        <v>3000</v>
      </c>
      <c r="K32" s="162">
        <v>3000</v>
      </c>
      <c r="L32" s="189"/>
    </row>
    <row r="33" spans="1:12" ht="18">
      <c r="A33" s="152">
        <f>+A32+1</f>
        <v>32</v>
      </c>
      <c r="B33" s="157" t="s">
        <v>9</v>
      </c>
      <c r="C33" s="158">
        <v>200</v>
      </c>
      <c r="D33" s="159">
        <v>100</v>
      </c>
      <c r="E33" s="159">
        <v>100</v>
      </c>
      <c r="F33" s="159">
        <v>100</v>
      </c>
      <c r="G33" s="162">
        <v>750</v>
      </c>
      <c r="H33" s="162">
        <v>750</v>
      </c>
      <c r="I33" s="162">
        <v>750</v>
      </c>
      <c r="J33" s="162">
        <v>750</v>
      </c>
      <c r="K33" s="162">
        <v>750</v>
      </c>
      <c r="L33" s="156"/>
    </row>
    <row r="34" spans="1:12" ht="18">
      <c r="A34" s="152">
        <f>+A33+1</f>
        <v>33</v>
      </c>
      <c r="B34" s="157" t="s">
        <v>45</v>
      </c>
      <c r="C34" s="158">
        <v>100</v>
      </c>
      <c r="D34" s="159">
        <v>2184.89</v>
      </c>
      <c r="E34" s="159">
        <v>2185</v>
      </c>
      <c r="F34" s="159">
        <v>2185</v>
      </c>
      <c r="G34" s="162">
        <v>2185</v>
      </c>
      <c r="H34" s="162">
        <v>2000</v>
      </c>
      <c r="I34" s="162">
        <v>2000</v>
      </c>
      <c r="J34" s="267">
        <v>1466.89</v>
      </c>
      <c r="K34" s="267">
        <v>1466.89</v>
      </c>
      <c r="L34" s="156"/>
    </row>
    <row r="35" spans="1:12" ht="18">
      <c r="A35" s="152">
        <v>34</v>
      </c>
      <c r="B35" s="157" t="s">
        <v>64</v>
      </c>
      <c r="C35" s="158">
        <v>2255.84</v>
      </c>
      <c r="D35" s="159">
        <v>130</v>
      </c>
      <c r="E35" s="159">
        <v>130</v>
      </c>
      <c r="F35" s="159">
        <v>130</v>
      </c>
      <c r="G35" s="162">
        <v>1600</v>
      </c>
      <c r="H35" s="162">
        <v>1600</v>
      </c>
      <c r="I35" s="162">
        <v>1700</v>
      </c>
      <c r="J35" s="162">
        <v>1700</v>
      </c>
      <c r="K35" s="162">
        <v>1700</v>
      </c>
      <c r="L35" s="189"/>
    </row>
    <row r="36" spans="1:12" ht="18">
      <c r="A36" s="152">
        <v>35</v>
      </c>
      <c r="B36" s="157" t="s">
        <v>124</v>
      </c>
      <c r="C36" s="158"/>
      <c r="D36" s="185"/>
      <c r="E36" s="159"/>
      <c r="F36" s="159"/>
      <c r="G36" s="162"/>
      <c r="H36" s="162">
        <v>1500</v>
      </c>
      <c r="I36" s="162">
        <v>1500</v>
      </c>
      <c r="J36" s="162">
        <v>1500</v>
      </c>
      <c r="K36" s="162">
        <v>1500</v>
      </c>
      <c r="L36" s="156"/>
    </row>
    <row r="37" spans="1:13" ht="18">
      <c r="A37" s="152">
        <v>36</v>
      </c>
      <c r="B37" s="157" t="s">
        <v>11</v>
      </c>
      <c r="C37" s="186">
        <v>42575.88</v>
      </c>
      <c r="D37" s="187">
        <v>42575.88</v>
      </c>
      <c r="E37" s="187">
        <v>55356</v>
      </c>
      <c r="F37" s="187">
        <v>55356</v>
      </c>
      <c r="G37" s="188">
        <v>78471.36</v>
      </c>
      <c r="H37" s="188">
        <v>85220.5</v>
      </c>
      <c r="I37" s="188">
        <v>80427.36</v>
      </c>
      <c r="J37" s="188">
        <v>79503.36</v>
      </c>
      <c r="K37" s="188">
        <v>101378.36</v>
      </c>
      <c r="L37" s="156"/>
      <c r="M37" s="239"/>
    </row>
    <row r="38" spans="1:12" ht="18">
      <c r="A38" s="152">
        <v>37</v>
      </c>
      <c r="B38" s="157" t="s">
        <v>23</v>
      </c>
      <c r="C38" s="186">
        <v>3299.51</v>
      </c>
      <c r="D38" s="187">
        <v>3299.51</v>
      </c>
      <c r="E38" s="187">
        <v>4290</v>
      </c>
      <c r="F38" s="187">
        <v>4290</v>
      </c>
      <c r="G38" s="188">
        <v>8264.32</v>
      </c>
      <c r="H38" s="188">
        <v>9527.04</v>
      </c>
      <c r="I38" s="188">
        <v>9127.04</v>
      </c>
      <c r="J38" s="188">
        <v>9127.04</v>
      </c>
      <c r="K38" s="188">
        <v>9127.04</v>
      </c>
      <c r="L38" s="156"/>
    </row>
    <row r="39" spans="1:12" ht="18">
      <c r="A39" s="152">
        <v>38</v>
      </c>
      <c r="B39" s="157" t="s">
        <v>87</v>
      </c>
      <c r="C39" s="186"/>
      <c r="D39" s="187"/>
      <c r="E39" s="187">
        <v>1107.12</v>
      </c>
      <c r="F39" s="187">
        <v>1107.12</v>
      </c>
      <c r="G39" s="188">
        <v>2514.2</v>
      </c>
      <c r="H39" s="188">
        <v>2697.54</v>
      </c>
      <c r="I39" s="188">
        <v>2319.93</v>
      </c>
      <c r="J39" s="188">
        <v>1654.65</v>
      </c>
      <c r="K39" s="188">
        <v>1654.65</v>
      </c>
      <c r="L39" s="156"/>
    </row>
    <row r="40" spans="1:12" ht="18">
      <c r="A40" s="152">
        <v>39</v>
      </c>
      <c r="B40" s="157" t="s">
        <v>97</v>
      </c>
      <c r="C40" s="158">
        <v>70</v>
      </c>
      <c r="D40" s="159">
        <v>70</v>
      </c>
      <c r="E40" s="159">
        <v>70</v>
      </c>
      <c r="F40" s="159">
        <v>70</v>
      </c>
      <c r="G40" s="162">
        <v>1500</v>
      </c>
      <c r="H40" s="162">
        <v>1800</v>
      </c>
      <c r="I40" s="162">
        <v>1800</v>
      </c>
      <c r="J40" s="162">
        <v>1800</v>
      </c>
      <c r="K40" s="162">
        <v>1800</v>
      </c>
      <c r="L40" s="156"/>
    </row>
    <row r="41" spans="1:12" ht="18">
      <c r="A41" s="152">
        <v>40</v>
      </c>
      <c r="B41" s="157" t="s">
        <v>104</v>
      </c>
      <c r="C41" s="158"/>
      <c r="D41" s="159"/>
      <c r="E41" s="159"/>
      <c r="F41" s="159"/>
      <c r="G41" s="162">
        <v>1000</v>
      </c>
      <c r="H41" s="162">
        <v>1000</v>
      </c>
      <c r="I41" s="162">
        <v>1000</v>
      </c>
      <c r="J41" s="162">
        <v>500</v>
      </c>
      <c r="K41" s="162">
        <v>500</v>
      </c>
      <c r="L41" s="156"/>
    </row>
    <row r="42" spans="1:12" ht="18">
      <c r="A42" s="152">
        <v>41</v>
      </c>
      <c r="B42" s="157" t="s">
        <v>115</v>
      </c>
      <c r="C42" s="158"/>
      <c r="D42" s="159"/>
      <c r="E42" s="159"/>
      <c r="F42" s="159"/>
      <c r="G42" s="162">
        <v>7500</v>
      </c>
      <c r="H42" s="162">
        <v>750</v>
      </c>
      <c r="I42" s="162">
        <v>750</v>
      </c>
      <c r="J42" s="162">
        <v>750</v>
      </c>
      <c r="K42" s="162">
        <v>750</v>
      </c>
      <c r="L42" s="156"/>
    </row>
    <row r="43" spans="1:12" ht="18">
      <c r="A43" s="152">
        <v>42</v>
      </c>
      <c r="B43" s="157" t="s">
        <v>12</v>
      </c>
      <c r="C43" s="158">
        <v>250</v>
      </c>
      <c r="D43" s="185">
        <v>400</v>
      </c>
      <c r="E43" s="159">
        <v>450</v>
      </c>
      <c r="F43" s="159">
        <v>450</v>
      </c>
      <c r="G43" s="162">
        <v>450</v>
      </c>
      <c r="H43" s="162">
        <v>450</v>
      </c>
      <c r="I43" s="162">
        <v>500</v>
      </c>
      <c r="J43" s="267">
        <v>250</v>
      </c>
      <c r="K43" s="267">
        <v>250</v>
      </c>
      <c r="L43" s="156"/>
    </row>
    <row r="44" spans="1:12" ht="18.75" thickBot="1">
      <c r="A44" s="152">
        <v>43</v>
      </c>
      <c r="B44" s="157" t="s">
        <v>95</v>
      </c>
      <c r="C44" s="158">
        <v>759</v>
      </c>
      <c r="D44" s="159">
        <v>760</v>
      </c>
      <c r="E44" s="159">
        <v>760</v>
      </c>
      <c r="F44" s="174">
        <v>760</v>
      </c>
      <c r="G44" s="175">
        <v>1850</v>
      </c>
      <c r="H44" s="175">
        <v>1950</v>
      </c>
      <c r="I44" s="175">
        <v>3390</v>
      </c>
      <c r="J44" s="175">
        <v>2050</v>
      </c>
      <c r="K44" s="175">
        <v>2050</v>
      </c>
      <c r="L44" s="176"/>
    </row>
    <row r="45" spans="1:12" ht="18">
      <c r="A45" s="152">
        <v>44</v>
      </c>
      <c r="B45" s="177" t="s">
        <v>27</v>
      </c>
      <c r="C45" s="178">
        <f aca="true" t="shared" si="1" ref="C45:I45">SUM(C22:C44)</f>
        <v>66382.63</v>
      </c>
      <c r="D45" s="179">
        <f t="shared" si="1"/>
        <v>65082.47</v>
      </c>
      <c r="E45" s="179">
        <f t="shared" si="1"/>
        <v>84041.12</v>
      </c>
      <c r="F45" s="179">
        <f t="shared" si="1"/>
        <v>84741.12</v>
      </c>
      <c r="G45" s="192">
        <f t="shared" si="1"/>
        <v>134264.06</v>
      </c>
      <c r="H45" s="192">
        <f t="shared" si="1"/>
        <v>136799.44</v>
      </c>
      <c r="I45" s="192">
        <f t="shared" si="1"/>
        <v>145315.74</v>
      </c>
      <c r="J45" s="192">
        <f>SUM(J22:J44)</f>
        <v>132573.35</v>
      </c>
      <c r="K45" s="192">
        <f>SUM(K22:K44)</f>
        <v>155448.35</v>
      </c>
      <c r="L45" s="151"/>
    </row>
    <row r="46" spans="1:12" ht="18">
      <c r="A46" s="152">
        <v>45</v>
      </c>
      <c r="B46" s="157"/>
      <c r="C46" s="193"/>
      <c r="D46" s="183"/>
      <c r="E46" s="183"/>
      <c r="F46" s="183"/>
      <c r="G46" s="184"/>
      <c r="H46" s="184"/>
      <c r="I46" s="184"/>
      <c r="J46" s="184"/>
      <c r="K46" s="184"/>
      <c r="L46" s="151"/>
    </row>
    <row r="47" spans="1:12" ht="18">
      <c r="A47" s="152">
        <v>46</v>
      </c>
      <c r="B47" s="194"/>
      <c r="C47" s="177"/>
      <c r="D47" s="179"/>
      <c r="E47" s="179"/>
      <c r="F47" s="179"/>
      <c r="G47" s="180"/>
      <c r="H47" s="180"/>
      <c r="I47" s="180"/>
      <c r="J47" s="180"/>
      <c r="K47" s="180"/>
      <c r="L47" s="151"/>
    </row>
    <row r="48" spans="1:12" ht="18.75">
      <c r="A48" s="195">
        <v>47</v>
      </c>
      <c r="B48" s="153" t="s">
        <v>13</v>
      </c>
      <c r="C48" s="153"/>
      <c r="D48" s="159"/>
      <c r="E48" s="159"/>
      <c r="F48" s="159"/>
      <c r="G48" s="162"/>
      <c r="H48" s="162"/>
      <c r="I48" s="162"/>
      <c r="J48" s="162"/>
      <c r="K48" s="162"/>
      <c r="L48" s="156"/>
    </row>
    <row r="49" spans="1:12" s="199" customFormat="1" ht="18">
      <c r="A49" s="152">
        <v>48</v>
      </c>
      <c r="B49" s="194" t="s">
        <v>62</v>
      </c>
      <c r="C49" s="196">
        <v>2000</v>
      </c>
      <c r="D49" s="185">
        <v>10000</v>
      </c>
      <c r="E49" s="185">
        <v>10000</v>
      </c>
      <c r="F49" s="185">
        <v>14000</v>
      </c>
      <c r="G49" s="197">
        <v>12000</v>
      </c>
      <c r="H49" s="197">
        <v>30000</v>
      </c>
      <c r="I49" s="197">
        <v>35000</v>
      </c>
      <c r="J49" s="197">
        <v>35000</v>
      </c>
      <c r="K49" s="197">
        <v>35000</v>
      </c>
      <c r="L49" s="198"/>
    </row>
    <row r="50" spans="1:12" s="199" customFormat="1" ht="18">
      <c r="A50" s="152">
        <v>49</v>
      </c>
      <c r="B50" s="194" t="s">
        <v>117</v>
      </c>
      <c r="C50" s="196"/>
      <c r="D50" s="185"/>
      <c r="E50" s="185"/>
      <c r="F50" s="185"/>
      <c r="G50" s="197">
        <v>26500</v>
      </c>
      <c r="H50" s="197">
        <v>10000</v>
      </c>
      <c r="I50" s="197">
        <v>10000</v>
      </c>
      <c r="J50" s="197">
        <v>10000</v>
      </c>
      <c r="K50" s="197">
        <v>10000</v>
      </c>
      <c r="L50" s="200"/>
    </row>
    <row r="51" spans="1:12" s="199" customFormat="1" ht="18">
      <c r="A51" s="152">
        <v>50</v>
      </c>
      <c r="B51" s="157" t="s">
        <v>125</v>
      </c>
      <c r="C51" s="196"/>
      <c r="D51" s="185"/>
      <c r="E51" s="185"/>
      <c r="F51" s="185"/>
      <c r="G51" s="197"/>
      <c r="H51" s="162">
        <v>1000</v>
      </c>
      <c r="I51" s="162">
        <v>1500</v>
      </c>
      <c r="J51" s="162">
        <v>1500</v>
      </c>
      <c r="K51" s="162">
        <v>1500</v>
      </c>
      <c r="L51" s="200"/>
    </row>
    <row r="52" spans="1:12" ht="14.25" customHeight="1">
      <c r="A52" s="152">
        <v>51</v>
      </c>
      <c r="B52" s="157" t="s">
        <v>54</v>
      </c>
      <c r="C52" s="158">
        <v>7200</v>
      </c>
      <c r="D52" s="185">
        <v>7300</v>
      </c>
      <c r="E52" s="159">
        <v>7300</v>
      </c>
      <c r="F52" s="159">
        <v>7300</v>
      </c>
      <c r="G52" s="162">
        <v>8400</v>
      </c>
      <c r="H52" s="162">
        <v>8400</v>
      </c>
      <c r="I52" s="162">
        <v>8400</v>
      </c>
      <c r="J52" s="162">
        <v>8400</v>
      </c>
      <c r="K52" s="162">
        <v>8400</v>
      </c>
      <c r="L52" s="201"/>
    </row>
    <row r="53" spans="1:12" ht="18">
      <c r="A53" s="152">
        <v>52</v>
      </c>
      <c r="B53" s="157" t="s">
        <v>14</v>
      </c>
      <c r="C53" s="158">
        <v>500</v>
      </c>
      <c r="D53" s="185">
        <v>1710</v>
      </c>
      <c r="E53" s="159">
        <v>1000</v>
      </c>
      <c r="F53" s="159">
        <v>1000</v>
      </c>
      <c r="G53" s="162">
        <v>1500</v>
      </c>
      <c r="H53" s="162">
        <v>1500</v>
      </c>
      <c r="I53" s="162">
        <v>5000</v>
      </c>
      <c r="J53" s="162">
        <v>5000</v>
      </c>
      <c r="K53" s="162">
        <v>5000</v>
      </c>
      <c r="L53" s="156"/>
    </row>
    <row r="54" spans="1:12" ht="18">
      <c r="A54" s="152">
        <v>53</v>
      </c>
      <c r="B54" s="166" t="s">
        <v>128</v>
      </c>
      <c r="C54" s="158"/>
      <c r="D54" s="168"/>
      <c r="E54" s="168"/>
      <c r="F54" s="168"/>
      <c r="G54" s="160"/>
      <c r="H54" s="160">
        <v>4300</v>
      </c>
      <c r="I54" s="160">
        <v>5000</v>
      </c>
      <c r="J54" s="269">
        <v>4605</v>
      </c>
      <c r="K54" s="269">
        <v>4605</v>
      </c>
      <c r="L54" s="171"/>
    </row>
    <row r="55" spans="1:12" ht="18">
      <c r="A55" s="152">
        <v>54</v>
      </c>
      <c r="B55" s="166" t="s">
        <v>84</v>
      </c>
      <c r="C55" s="158">
        <v>6000</v>
      </c>
      <c r="D55" s="168">
        <v>6000</v>
      </c>
      <c r="E55" s="168">
        <v>6000</v>
      </c>
      <c r="F55" s="168">
        <v>6000</v>
      </c>
      <c r="G55" s="160">
        <v>6000</v>
      </c>
      <c r="H55" s="160">
        <v>7200</v>
      </c>
      <c r="I55" s="160">
        <v>7200</v>
      </c>
      <c r="J55" s="160">
        <v>7200</v>
      </c>
      <c r="K55" s="160">
        <v>7200</v>
      </c>
      <c r="L55" s="202"/>
    </row>
    <row r="56" spans="1:12" ht="18.75" thickBot="1">
      <c r="A56" s="152">
        <v>55</v>
      </c>
      <c r="B56" s="172" t="s">
        <v>91</v>
      </c>
      <c r="C56" s="173">
        <v>2400</v>
      </c>
      <c r="D56" s="174">
        <v>2400</v>
      </c>
      <c r="E56" s="174">
        <v>2400</v>
      </c>
      <c r="F56" s="174">
        <v>2400</v>
      </c>
      <c r="G56" s="174">
        <v>2400</v>
      </c>
      <c r="H56" s="174">
        <v>2400</v>
      </c>
      <c r="I56" s="174">
        <v>2400</v>
      </c>
      <c r="J56" s="174">
        <v>2400</v>
      </c>
      <c r="K56" s="174">
        <v>2400</v>
      </c>
      <c r="L56" s="203"/>
    </row>
    <row r="57" spans="1:12" ht="18">
      <c r="A57" s="152">
        <v>56</v>
      </c>
      <c r="B57" s="177" t="s">
        <v>37</v>
      </c>
      <c r="C57" s="204">
        <f>SUM(C49:C55)</f>
        <v>15700</v>
      </c>
      <c r="D57" s="205">
        <f aca="true" t="shared" si="2" ref="D57:I57">SUM(D49:D56)</f>
        <v>27410</v>
      </c>
      <c r="E57" s="205">
        <f t="shared" si="2"/>
        <v>26700</v>
      </c>
      <c r="F57" s="205">
        <f t="shared" si="2"/>
        <v>30700</v>
      </c>
      <c r="G57" s="206">
        <f t="shared" si="2"/>
        <v>56800</v>
      </c>
      <c r="H57" s="206">
        <f t="shared" si="2"/>
        <v>64800</v>
      </c>
      <c r="I57" s="206">
        <f t="shared" si="2"/>
        <v>74500</v>
      </c>
      <c r="J57" s="206">
        <f>SUM(J49:J56)</f>
        <v>74105</v>
      </c>
      <c r="K57" s="206">
        <f>SUM(K49:K56)</f>
        <v>74105</v>
      </c>
      <c r="L57" s="151"/>
    </row>
    <row r="58" spans="1:12" ht="18">
      <c r="A58" s="152">
        <v>57</v>
      </c>
      <c r="B58" s="157"/>
      <c r="C58" s="157"/>
      <c r="D58" s="159"/>
      <c r="E58" s="159"/>
      <c r="F58" s="159"/>
      <c r="G58" s="162"/>
      <c r="H58" s="162"/>
      <c r="I58" s="162"/>
      <c r="J58" s="162"/>
      <c r="K58" s="162"/>
      <c r="L58" s="156"/>
    </row>
    <row r="59" spans="1:12" ht="18.75">
      <c r="A59" s="152">
        <v>58</v>
      </c>
      <c r="B59" s="153" t="s">
        <v>63</v>
      </c>
      <c r="C59" s="153"/>
      <c r="D59" s="159"/>
      <c r="E59" s="159"/>
      <c r="F59" s="159"/>
      <c r="G59" s="162"/>
      <c r="H59" s="162"/>
      <c r="I59" s="162"/>
      <c r="J59" s="162"/>
      <c r="K59" s="162"/>
      <c r="L59" s="156"/>
    </row>
    <row r="60" spans="1:12" s="199" customFormat="1" ht="18.75" thickBot="1">
      <c r="A60" s="152">
        <v>59</v>
      </c>
      <c r="B60" s="194" t="s">
        <v>90</v>
      </c>
      <c r="C60" s="196"/>
      <c r="D60" s="185"/>
      <c r="E60" s="185">
        <v>1000</v>
      </c>
      <c r="F60" s="185"/>
      <c r="G60" s="207">
        <v>3000</v>
      </c>
      <c r="H60" s="207">
        <v>3000</v>
      </c>
      <c r="I60" s="207">
        <v>3000</v>
      </c>
      <c r="J60" s="207">
        <v>3000</v>
      </c>
      <c r="K60" s="207">
        <v>3000</v>
      </c>
      <c r="L60" s="208"/>
    </row>
    <row r="61" spans="1:12" ht="18">
      <c r="A61" s="152">
        <v>60</v>
      </c>
      <c r="B61" s="177" t="s">
        <v>46</v>
      </c>
      <c r="C61" s="178">
        <f>SUM(C60:C60)</f>
        <v>0</v>
      </c>
      <c r="D61" s="179">
        <f>SUM(D60:D60)</f>
        <v>0</v>
      </c>
      <c r="E61" s="179">
        <f>SUM(E60:E60)</f>
        <v>1000</v>
      </c>
      <c r="F61" s="179">
        <f>SUM(F60:F60)</f>
        <v>0</v>
      </c>
      <c r="G61" s="180">
        <f>SUM(G60:G60)</f>
        <v>3000</v>
      </c>
      <c r="H61" s="180">
        <f>SUM(H60)</f>
        <v>3000</v>
      </c>
      <c r="I61" s="180">
        <f>SUM(I60)</f>
        <v>3000</v>
      </c>
      <c r="J61" s="180">
        <f>SUM(J60)</f>
        <v>3000</v>
      </c>
      <c r="K61" s="180">
        <f>SUM(K60)</f>
        <v>3000</v>
      </c>
      <c r="L61" s="181"/>
    </row>
    <row r="62" spans="1:12" ht="18">
      <c r="A62" s="152">
        <v>61</v>
      </c>
      <c r="B62" s="157"/>
      <c r="D62" s="159"/>
      <c r="E62" s="159"/>
      <c r="F62" s="159"/>
      <c r="G62" s="162"/>
      <c r="H62" s="162"/>
      <c r="I62" s="162"/>
      <c r="J62" s="162"/>
      <c r="K62" s="162"/>
      <c r="L62" s="156"/>
    </row>
    <row r="63" spans="1:12" ht="18.75">
      <c r="A63" s="152">
        <v>62</v>
      </c>
      <c r="B63" s="153" t="s">
        <v>15</v>
      </c>
      <c r="D63" s="159"/>
      <c r="E63" s="159"/>
      <c r="F63" s="159"/>
      <c r="G63" s="162"/>
      <c r="H63" s="162"/>
      <c r="I63" s="162"/>
      <c r="J63" s="162"/>
      <c r="K63" s="162"/>
      <c r="L63" s="156"/>
    </row>
    <row r="64" spans="1:12" ht="18.75" thickBot="1">
      <c r="A64" s="152">
        <v>63</v>
      </c>
      <c r="B64" s="172" t="s">
        <v>16</v>
      </c>
      <c r="C64" s="173">
        <v>7500</v>
      </c>
      <c r="D64" s="174">
        <v>7500</v>
      </c>
      <c r="E64" s="174">
        <v>7500</v>
      </c>
      <c r="F64" s="174">
        <v>7500</v>
      </c>
      <c r="G64" s="175">
        <v>3000</v>
      </c>
      <c r="H64" s="175">
        <v>3000</v>
      </c>
      <c r="I64" s="175">
        <v>4500</v>
      </c>
      <c r="J64" s="175">
        <v>4500</v>
      </c>
      <c r="K64" s="175">
        <v>4500</v>
      </c>
      <c r="L64" s="209"/>
    </row>
    <row r="65" spans="1:12" ht="18">
      <c r="A65" s="152">
        <v>64</v>
      </c>
      <c r="B65" s="177" t="s">
        <v>38</v>
      </c>
      <c r="C65" s="178">
        <f>SUM(C64:C64)</f>
        <v>7500</v>
      </c>
      <c r="D65" s="179">
        <f>SUM(D64:D64)</f>
        <v>7500</v>
      </c>
      <c r="E65" s="179">
        <f>SUM(E64:E64)</f>
        <v>7500</v>
      </c>
      <c r="F65" s="179">
        <f>SUM(F64:F64)</f>
        <v>7500</v>
      </c>
      <c r="G65" s="180">
        <f>SUM(G64)</f>
        <v>3000</v>
      </c>
      <c r="H65" s="180">
        <f>SUM(H64)</f>
        <v>3000</v>
      </c>
      <c r="I65" s="180">
        <f>SUM(I64)</f>
        <v>4500</v>
      </c>
      <c r="J65" s="180">
        <f>SUM(J64)</f>
        <v>4500</v>
      </c>
      <c r="K65" s="180">
        <f>SUM(K64)</f>
        <v>4500</v>
      </c>
      <c r="L65" s="151"/>
    </row>
    <row r="66" spans="1:12" ht="18">
      <c r="A66" s="152">
        <v>65</v>
      </c>
      <c r="B66" s="177"/>
      <c r="C66" s="182"/>
      <c r="D66" s="179"/>
      <c r="E66" s="179"/>
      <c r="F66" s="179"/>
      <c r="G66" s="180"/>
      <c r="H66" s="180"/>
      <c r="I66" s="180"/>
      <c r="J66" s="180"/>
      <c r="K66" s="180"/>
      <c r="L66" s="151"/>
    </row>
    <row r="67" spans="1:12" ht="18.75">
      <c r="A67" s="152">
        <v>66</v>
      </c>
      <c r="B67" s="153" t="s">
        <v>17</v>
      </c>
      <c r="D67" s="159"/>
      <c r="E67" s="159"/>
      <c r="F67" s="159"/>
      <c r="G67" s="162"/>
      <c r="H67" s="162"/>
      <c r="I67" s="162"/>
      <c r="J67" s="162"/>
      <c r="K67" s="162"/>
      <c r="L67" s="156"/>
    </row>
    <row r="68" spans="1:12" ht="18">
      <c r="A68" s="152">
        <v>67</v>
      </c>
      <c r="B68" s="157" t="s">
        <v>18</v>
      </c>
      <c r="C68" s="158">
        <v>1545</v>
      </c>
      <c r="D68" s="159">
        <v>1545</v>
      </c>
      <c r="E68" s="159">
        <v>1545</v>
      </c>
      <c r="F68" s="159">
        <v>1545</v>
      </c>
      <c r="G68" s="162">
        <v>2500</v>
      </c>
      <c r="H68" s="162">
        <v>2500</v>
      </c>
      <c r="I68" s="162">
        <v>2500</v>
      </c>
      <c r="J68" s="162">
        <v>2500</v>
      </c>
      <c r="K68" s="162">
        <v>2500</v>
      </c>
      <c r="L68" s="189"/>
    </row>
    <row r="69" spans="1:12" ht="18">
      <c r="A69" s="152">
        <v>68</v>
      </c>
      <c r="B69" s="157" t="s">
        <v>19</v>
      </c>
      <c r="C69" s="158">
        <v>0</v>
      </c>
      <c r="D69" s="185">
        <v>1766</v>
      </c>
      <c r="E69" s="159">
        <v>400</v>
      </c>
      <c r="F69" s="159">
        <v>400</v>
      </c>
      <c r="G69" s="162">
        <v>1900</v>
      </c>
      <c r="H69" s="162">
        <v>700</v>
      </c>
      <c r="I69" s="162">
        <v>2700</v>
      </c>
      <c r="J69" s="162">
        <v>700</v>
      </c>
      <c r="K69" s="162">
        <v>700</v>
      </c>
      <c r="L69" s="191"/>
    </row>
    <row r="70" spans="1:12" ht="15" customHeight="1">
      <c r="A70" s="152">
        <v>69</v>
      </c>
      <c r="B70" s="166" t="s">
        <v>20</v>
      </c>
      <c r="C70" s="158">
        <v>500</v>
      </c>
      <c r="D70" s="167">
        <v>885</v>
      </c>
      <c r="E70" s="168">
        <v>1000</v>
      </c>
      <c r="F70" s="168">
        <v>1000</v>
      </c>
      <c r="G70" s="160">
        <v>500</v>
      </c>
      <c r="H70" s="160">
        <v>500</v>
      </c>
      <c r="I70" s="160">
        <v>500</v>
      </c>
      <c r="J70" s="160">
        <v>500</v>
      </c>
      <c r="K70" s="160">
        <v>500</v>
      </c>
      <c r="L70" s="202"/>
    </row>
    <row r="71" spans="1:12" ht="15" customHeight="1">
      <c r="A71" s="152">
        <v>70</v>
      </c>
      <c r="B71" s="166" t="s">
        <v>134</v>
      </c>
      <c r="C71" s="170"/>
      <c r="D71" s="167"/>
      <c r="E71" s="168"/>
      <c r="F71" s="168"/>
      <c r="G71" s="160"/>
      <c r="H71" s="160"/>
      <c r="I71" s="160"/>
      <c r="J71" s="160">
        <v>0</v>
      </c>
      <c r="K71" s="160">
        <v>0</v>
      </c>
      <c r="L71" s="202"/>
    </row>
    <row r="72" spans="1:12" ht="18.75" customHeight="1" thickBot="1">
      <c r="A72" s="152">
        <v>71</v>
      </c>
      <c r="B72" s="172" t="s">
        <v>21</v>
      </c>
      <c r="C72" s="173">
        <v>385</v>
      </c>
      <c r="D72" s="207">
        <v>583</v>
      </c>
      <c r="E72" s="174">
        <v>583</v>
      </c>
      <c r="F72" s="174">
        <v>583</v>
      </c>
      <c r="G72" s="175">
        <v>650</v>
      </c>
      <c r="H72" s="175">
        <v>650</v>
      </c>
      <c r="I72" s="175">
        <v>650</v>
      </c>
      <c r="J72" s="175">
        <v>650</v>
      </c>
      <c r="K72" s="175">
        <v>650</v>
      </c>
      <c r="L72" s="210"/>
    </row>
    <row r="73" spans="1:12" ht="18">
      <c r="A73" s="152">
        <v>72</v>
      </c>
      <c r="B73" s="177" t="s">
        <v>39</v>
      </c>
      <c r="C73" s="211">
        <f aca="true" t="shared" si="3" ref="C73:I73">SUM(C68:C72)</f>
        <v>2430</v>
      </c>
      <c r="D73" s="179">
        <f t="shared" si="3"/>
        <v>4779</v>
      </c>
      <c r="E73" s="179">
        <f t="shared" si="3"/>
        <v>3528</v>
      </c>
      <c r="F73" s="179">
        <f t="shared" si="3"/>
        <v>3528</v>
      </c>
      <c r="G73" s="180">
        <f t="shared" si="3"/>
        <v>5550</v>
      </c>
      <c r="H73" s="180">
        <f t="shared" si="3"/>
        <v>4350</v>
      </c>
      <c r="I73" s="180">
        <f t="shared" si="3"/>
        <v>6350</v>
      </c>
      <c r="J73" s="180">
        <f>SUM(J68:J72)</f>
        <v>4350</v>
      </c>
      <c r="K73" s="180">
        <f>SUM(K68:K72)</f>
        <v>4350</v>
      </c>
      <c r="L73" s="181"/>
    </row>
    <row r="74" spans="1:12" ht="18">
      <c r="A74" s="152">
        <v>73</v>
      </c>
      <c r="B74" s="157"/>
      <c r="C74" s="178"/>
      <c r="D74" s="168"/>
      <c r="E74" s="168"/>
      <c r="F74" s="168"/>
      <c r="G74" s="160"/>
      <c r="H74" s="160"/>
      <c r="I74" s="160"/>
      <c r="J74" s="160"/>
      <c r="K74" s="160"/>
      <c r="L74" s="171"/>
    </row>
    <row r="75" spans="1:12" ht="18.75">
      <c r="A75" s="152">
        <v>74</v>
      </c>
      <c r="B75" s="153" t="s">
        <v>86</v>
      </c>
      <c r="D75" s="185"/>
      <c r="E75" s="185"/>
      <c r="F75" s="185"/>
      <c r="G75" s="197"/>
      <c r="H75" s="197"/>
      <c r="I75" s="197"/>
      <c r="J75" s="197"/>
      <c r="K75" s="197"/>
      <c r="L75" s="156"/>
    </row>
    <row r="76" spans="1:12" ht="18">
      <c r="A76" s="152">
        <v>75</v>
      </c>
      <c r="B76" s="157" t="s">
        <v>18</v>
      </c>
      <c r="C76" s="212">
        <v>545</v>
      </c>
      <c r="D76" s="179">
        <v>300</v>
      </c>
      <c r="E76" s="183">
        <v>400</v>
      </c>
      <c r="F76" s="183">
        <v>400</v>
      </c>
      <c r="G76" s="184">
        <v>650</v>
      </c>
      <c r="H76" s="159">
        <v>500</v>
      </c>
      <c r="I76" s="184">
        <v>500</v>
      </c>
      <c r="J76" s="184">
        <v>500</v>
      </c>
      <c r="K76" s="184">
        <v>500</v>
      </c>
      <c r="L76" s="151"/>
    </row>
    <row r="77" spans="1:12" ht="18.75" thickBot="1">
      <c r="A77" s="152">
        <v>76</v>
      </c>
      <c r="B77" s="172" t="s">
        <v>19</v>
      </c>
      <c r="C77" s="173">
        <v>500</v>
      </c>
      <c r="D77" s="174">
        <v>500</v>
      </c>
      <c r="E77" s="174">
        <v>500</v>
      </c>
      <c r="F77" s="174">
        <v>500</v>
      </c>
      <c r="G77" s="175">
        <v>650</v>
      </c>
      <c r="H77" s="213">
        <v>650</v>
      </c>
      <c r="I77" s="213">
        <v>650</v>
      </c>
      <c r="J77" s="213">
        <v>650</v>
      </c>
      <c r="K77" s="213">
        <v>650</v>
      </c>
      <c r="L77" s="176"/>
    </row>
    <row r="78" spans="1:12" ht="18">
      <c r="A78" s="152">
        <v>77</v>
      </c>
      <c r="B78" s="177" t="s">
        <v>73</v>
      </c>
      <c r="C78" s="214">
        <f aca="true" t="shared" si="4" ref="C78:I78">SUM(C76:C77)</f>
        <v>1045</v>
      </c>
      <c r="D78" s="215">
        <f t="shared" si="4"/>
        <v>800</v>
      </c>
      <c r="E78" s="215">
        <f t="shared" si="4"/>
        <v>900</v>
      </c>
      <c r="F78" s="215">
        <f t="shared" si="4"/>
        <v>900</v>
      </c>
      <c r="G78" s="216">
        <f t="shared" si="4"/>
        <v>1300</v>
      </c>
      <c r="H78" s="216">
        <f t="shared" si="4"/>
        <v>1150</v>
      </c>
      <c r="I78" s="216">
        <f t="shared" si="4"/>
        <v>1150</v>
      </c>
      <c r="J78" s="216">
        <f>SUM(J76:J77)</f>
        <v>1150</v>
      </c>
      <c r="K78" s="216">
        <f>SUM(K76:K77)</f>
        <v>1150</v>
      </c>
      <c r="L78" s="151"/>
    </row>
    <row r="79" spans="1:12" ht="18">
      <c r="A79" s="152">
        <v>78</v>
      </c>
      <c r="B79" s="157"/>
      <c r="C79" s="158"/>
      <c r="D79" s="159"/>
      <c r="E79" s="159"/>
      <c r="F79" s="159"/>
      <c r="G79" s="162"/>
      <c r="H79" s="162"/>
      <c r="I79" s="162"/>
      <c r="J79" s="162"/>
      <c r="K79" s="162"/>
      <c r="L79" s="156"/>
    </row>
    <row r="80" spans="1:12" ht="18.75">
      <c r="A80" s="152">
        <v>79</v>
      </c>
      <c r="B80" s="153" t="s">
        <v>22</v>
      </c>
      <c r="D80" s="159"/>
      <c r="E80" s="159"/>
      <c r="F80" s="159"/>
      <c r="G80" s="162"/>
      <c r="H80" s="162"/>
      <c r="I80" s="162"/>
      <c r="J80" s="162"/>
      <c r="K80" s="162"/>
      <c r="L80" s="156"/>
    </row>
    <row r="81" spans="1:12" ht="18">
      <c r="A81" s="152">
        <v>80</v>
      </c>
      <c r="B81" s="157" t="s">
        <v>102</v>
      </c>
      <c r="C81" s="158">
        <v>6500</v>
      </c>
      <c r="D81" s="159">
        <v>6500</v>
      </c>
      <c r="E81" s="159">
        <v>6500</v>
      </c>
      <c r="F81" s="159">
        <v>6500</v>
      </c>
      <c r="G81" s="190">
        <v>9000</v>
      </c>
      <c r="H81" s="190">
        <v>9000</v>
      </c>
      <c r="I81" s="190">
        <v>10200</v>
      </c>
      <c r="J81" s="190">
        <v>10200</v>
      </c>
      <c r="K81" s="190">
        <v>10200</v>
      </c>
      <c r="L81" s="156"/>
    </row>
    <row r="82" spans="1:12" ht="18">
      <c r="A82" s="152">
        <v>81</v>
      </c>
      <c r="B82" s="157" t="s">
        <v>8</v>
      </c>
      <c r="C82" s="158">
        <v>75</v>
      </c>
      <c r="D82" s="159">
        <v>41.35</v>
      </c>
      <c r="E82" s="159">
        <v>100</v>
      </c>
      <c r="F82" s="159">
        <v>100</v>
      </c>
      <c r="G82" s="162"/>
      <c r="H82" s="162">
        <v>1000</v>
      </c>
      <c r="I82" s="162">
        <v>500</v>
      </c>
      <c r="J82" s="162">
        <v>0</v>
      </c>
      <c r="K82" s="162">
        <v>0</v>
      </c>
      <c r="L82" s="156"/>
    </row>
    <row r="83" spans="1:12" ht="18.75" thickBot="1">
      <c r="A83" s="152">
        <v>82</v>
      </c>
      <c r="B83" s="172" t="s">
        <v>146</v>
      </c>
      <c r="C83" s="173">
        <v>10200</v>
      </c>
      <c r="D83" s="174">
        <v>10200</v>
      </c>
      <c r="E83" s="174">
        <v>12000</v>
      </c>
      <c r="F83" s="174">
        <v>12000</v>
      </c>
      <c r="G83" s="175">
        <v>10000</v>
      </c>
      <c r="H83" s="175">
        <v>8500</v>
      </c>
      <c r="I83" s="175">
        <v>7500</v>
      </c>
      <c r="J83" s="270">
        <v>8000</v>
      </c>
      <c r="K83" s="270">
        <v>8000</v>
      </c>
      <c r="L83" s="176"/>
    </row>
    <row r="84" spans="1:12" ht="18">
      <c r="A84" s="152">
        <v>83</v>
      </c>
      <c r="B84" s="177" t="s">
        <v>40</v>
      </c>
      <c r="C84" s="178">
        <f aca="true" t="shared" si="5" ref="C84:I84">SUM(C81:C83)</f>
        <v>16775</v>
      </c>
      <c r="D84" s="179">
        <f t="shared" si="5"/>
        <v>16741.35</v>
      </c>
      <c r="E84" s="179">
        <f t="shared" si="5"/>
        <v>18600</v>
      </c>
      <c r="F84" s="179">
        <f t="shared" si="5"/>
        <v>18600</v>
      </c>
      <c r="G84" s="180">
        <f t="shared" si="5"/>
        <v>19000</v>
      </c>
      <c r="H84" s="180">
        <f t="shared" si="5"/>
        <v>18500</v>
      </c>
      <c r="I84" s="180">
        <f t="shared" si="5"/>
        <v>18200</v>
      </c>
      <c r="J84" s="180">
        <f>SUM(J81:J83)</f>
        <v>18200</v>
      </c>
      <c r="K84" s="180">
        <f>SUM(K81:K83)</f>
        <v>18200</v>
      </c>
      <c r="L84" s="151"/>
    </row>
    <row r="85" spans="1:12" ht="18">
      <c r="A85" s="152">
        <v>84</v>
      </c>
      <c r="B85" s="157"/>
      <c r="C85" s="158"/>
      <c r="D85" s="183"/>
      <c r="E85" s="183"/>
      <c r="F85" s="183"/>
      <c r="G85" s="184"/>
      <c r="H85" s="184"/>
      <c r="I85" s="184"/>
      <c r="J85" s="184"/>
      <c r="K85" s="184"/>
      <c r="L85" s="156"/>
    </row>
    <row r="86" spans="1:12" ht="18.75">
      <c r="A86" s="152">
        <v>85</v>
      </c>
      <c r="B86" s="153" t="s">
        <v>50</v>
      </c>
      <c r="D86" s="159"/>
      <c r="E86" s="159"/>
      <c r="F86" s="159"/>
      <c r="G86" s="162"/>
      <c r="H86" s="162"/>
      <c r="I86" s="162"/>
      <c r="J86" s="162"/>
      <c r="K86" s="162"/>
      <c r="L86" s="156"/>
    </row>
    <row r="87" spans="1:12" ht="18">
      <c r="A87" s="152">
        <v>86</v>
      </c>
      <c r="B87" s="157" t="s">
        <v>49</v>
      </c>
      <c r="C87" s="186">
        <v>4300</v>
      </c>
      <c r="D87" s="187">
        <v>4300</v>
      </c>
      <c r="E87" s="187">
        <v>4300</v>
      </c>
      <c r="F87" s="187">
        <v>4300</v>
      </c>
      <c r="G87" s="188">
        <v>4500</v>
      </c>
      <c r="H87" s="188">
        <v>5500</v>
      </c>
      <c r="I87" s="188">
        <v>6000</v>
      </c>
      <c r="J87" s="188">
        <v>6000</v>
      </c>
      <c r="K87" s="188">
        <v>6000</v>
      </c>
      <c r="L87" s="156"/>
    </row>
    <row r="88" spans="1:12" ht="18">
      <c r="A88" s="152">
        <v>87</v>
      </c>
      <c r="B88" s="157" t="s">
        <v>65</v>
      </c>
      <c r="C88" s="186">
        <v>4000</v>
      </c>
      <c r="D88" s="187">
        <v>4000</v>
      </c>
      <c r="E88" s="187">
        <v>6000</v>
      </c>
      <c r="F88" s="187">
        <v>6000</v>
      </c>
      <c r="G88" s="188">
        <v>7100</v>
      </c>
      <c r="H88" s="188">
        <v>7800</v>
      </c>
      <c r="I88" s="188">
        <v>7800</v>
      </c>
      <c r="J88" s="188">
        <v>7800</v>
      </c>
      <c r="K88" s="188">
        <v>7800</v>
      </c>
      <c r="L88" s="156"/>
    </row>
    <row r="89" spans="1:12" ht="18">
      <c r="A89" s="152">
        <v>88</v>
      </c>
      <c r="B89" s="157" t="s">
        <v>55</v>
      </c>
      <c r="C89" s="158">
        <v>0</v>
      </c>
      <c r="D89" s="159">
        <v>0</v>
      </c>
      <c r="E89" s="159">
        <v>250</v>
      </c>
      <c r="F89" s="159">
        <v>250</v>
      </c>
      <c r="G89" s="162">
        <v>1500</v>
      </c>
      <c r="H89" s="162">
        <v>0</v>
      </c>
      <c r="I89" s="162"/>
      <c r="J89" s="162">
        <v>0</v>
      </c>
      <c r="K89" s="162">
        <v>0</v>
      </c>
      <c r="L89" s="156"/>
    </row>
    <row r="90" spans="1:12" ht="18.75" thickBot="1">
      <c r="A90" s="195">
        <v>89</v>
      </c>
      <c r="B90" s="172" t="s">
        <v>57</v>
      </c>
      <c r="C90" s="170">
        <v>900</v>
      </c>
      <c r="D90" s="167">
        <v>625</v>
      </c>
      <c r="E90" s="168">
        <v>900</v>
      </c>
      <c r="F90" s="168">
        <v>900</v>
      </c>
      <c r="G90" s="174">
        <v>900</v>
      </c>
      <c r="H90" s="174">
        <v>500</v>
      </c>
      <c r="I90" s="174">
        <v>500</v>
      </c>
      <c r="J90" s="174">
        <v>500</v>
      </c>
      <c r="K90" s="174">
        <v>500</v>
      </c>
      <c r="L90" s="171"/>
    </row>
    <row r="91" spans="1:12" ht="18">
      <c r="A91" s="152">
        <v>90</v>
      </c>
      <c r="B91" s="177" t="s">
        <v>48</v>
      </c>
      <c r="C91" s="178">
        <f aca="true" t="shared" si="6" ref="C91:I91">SUM(C87:C90)</f>
        <v>9200</v>
      </c>
      <c r="D91" s="179">
        <f t="shared" si="6"/>
        <v>8925</v>
      </c>
      <c r="E91" s="179">
        <f t="shared" si="6"/>
        <v>11450</v>
      </c>
      <c r="F91" s="179">
        <f t="shared" si="6"/>
        <v>11450</v>
      </c>
      <c r="G91" s="180">
        <f t="shared" si="6"/>
        <v>14000</v>
      </c>
      <c r="H91" s="180">
        <f t="shared" si="6"/>
        <v>13800</v>
      </c>
      <c r="I91" s="180">
        <f t="shared" si="6"/>
        <v>14300</v>
      </c>
      <c r="J91" s="180">
        <f>SUM(J87:J90)</f>
        <v>14300</v>
      </c>
      <c r="K91" s="180">
        <f>SUM(K87:K90)</f>
        <v>14300</v>
      </c>
      <c r="L91" s="151"/>
    </row>
    <row r="92" spans="1:12" ht="18">
      <c r="A92" s="147">
        <v>91</v>
      </c>
      <c r="B92" s="157"/>
      <c r="C92" s="157"/>
      <c r="D92" s="217"/>
      <c r="E92" s="217"/>
      <c r="F92" s="217"/>
      <c r="G92" s="217"/>
      <c r="H92" s="217"/>
      <c r="I92" s="217"/>
      <c r="J92" s="217"/>
      <c r="K92" s="217"/>
      <c r="L92" s="157"/>
    </row>
    <row r="93" spans="1:12" ht="18.75">
      <c r="A93" s="152">
        <v>92</v>
      </c>
      <c r="B93" s="218" t="s">
        <v>51</v>
      </c>
      <c r="D93" s="183"/>
      <c r="E93" s="183"/>
      <c r="F93" s="183"/>
      <c r="G93" s="184"/>
      <c r="H93" s="184"/>
      <c r="I93" s="184"/>
      <c r="J93" s="184"/>
      <c r="K93" s="184"/>
      <c r="L93" s="151"/>
    </row>
    <row r="94" spans="1:12" ht="18">
      <c r="A94" s="152">
        <v>93</v>
      </c>
      <c r="B94" s="157" t="s">
        <v>89</v>
      </c>
      <c r="C94" s="158">
        <v>1000</v>
      </c>
      <c r="D94" s="185">
        <v>175</v>
      </c>
      <c r="E94" s="159">
        <v>600</v>
      </c>
      <c r="F94" s="159">
        <v>400</v>
      </c>
      <c r="G94" s="162">
        <v>500</v>
      </c>
      <c r="H94" s="162">
        <v>750</v>
      </c>
      <c r="I94" s="162">
        <v>1000</v>
      </c>
      <c r="J94" s="162">
        <v>1000</v>
      </c>
      <c r="K94" s="162">
        <v>1000</v>
      </c>
      <c r="L94" s="219"/>
    </row>
    <row r="95" spans="1:12" ht="18">
      <c r="A95" s="152">
        <v>94</v>
      </c>
      <c r="B95" s="157" t="s">
        <v>111</v>
      </c>
      <c r="C95" s="186"/>
      <c r="D95" s="187"/>
      <c r="E95" s="187"/>
      <c r="F95" s="220"/>
      <c r="G95" s="188">
        <v>3000</v>
      </c>
      <c r="H95" s="188">
        <v>6000</v>
      </c>
      <c r="I95" s="188">
        <v>22495</v>
      </c>
      <c r="J95" s="188">
        <v>22495</v>
      </c>
      <c r="K95" s="188">
        <v>397495</v>
      </c>
      <c r="L95" s="164"/>
    </row>
    <row r="96" spans="1:13" ht="18">
      <c r="A96" s="152">
        <v>95</v>
      </c>
      <c r="B96" s="157" t="s">
        <v>105</v>
      </c>
      <c r="C96" s="186"/>
      <c r="D96" s="187"/>
      <c r="E96" s="187"/>
      <c r="F96" s="220"/>
      <c r="G96" s="188">
        <v>30000</v>
      </c>
      <c r="H96" s="188">
        <v>40000</v>
      </c>
      <c r="I96" s="188">
        <v>75000</v>
      </c>
      <c r="J96" s="188">
        <v>75000</v>
      </c>
      <c r="K96" s="188">
        <v>75000</v>
      </c>
      <c r="L96" s="198"/>
      <c r="M96" s="239"/>
    </row>
    <row r="97" spans="1:12" ht="18">
      <c r="A97" s="152">
        <v>96</v>
      </c>
      <c r="B97" s="157" t="s">
        <v>8</v>
      </c>
      <c r="C97" s="186">
        <v>500</v>
      </c>
      <c r="D97" s="221">
        <v>270</v>
      </c>
      <c r="E97" s="187">
        <v>500</v>
      </c>
      <c r="F97" s="187">
        <v>500</v>
      </c>
      <c r="G97" s="188">
        <v>1200</v>
      </c>
      <c r="H97" s="188">
        <v>1200</v>
      </c>
      <c r="I97" s="188">
        <v>1200</v>
      </c>
      <c r="J97" s="188">
        <v>600</v>
      </c>
      <c r="K97" s="188">
        <v>600</v>
      </c>
      <c r="L97" s="189"/>
    </row>
    <row r="98" spans="1:12" ht="18">
      <c r="A98" s="152">
        <v>97</v>
      </c>
      <c r="B98" s="157" t="s">
        <v>70</v>
      </c>
      <c r="C98" s="186">
        <v>155</v>
      </c>
      <c r="D98" s="221">
        <v>614</v>
      </c>
      <c r="E98" s="187">
        <v>275</v>
      </c>
      <c r="F98" s="187">
        <v>275</v>
      </c>
      <c r="G98" s="188">
        <v>300</v>
      </c>
      <c r="H98" s="188">
        <v>800</v>
      </c>
      <c r="I98" s="188">
        <v>800</v>
      </c>
      <c r="J98" s="188">
        <v>800</v>
      </c>
      <c r="K98" s="188">
        <v>800</v>
      </c>
      <c r="L98" s="156"/>
    </row>
    <row r="99" spans="1:12" ht="18">
      <c r="A99" s="195">
        <v>98</v>
      </c>
      <c r="B99" s="157" t="s">
        <v>43</v>
      </c>
      <c r="C99" s="186">
        <v>1236</v>
      </c>
      <c r="D99" s="187">
        <v>1236</v>
      </c>
      <c r="E99" s="187">
        <v>1250</v>
      </c>
      <c r="F99" s="187">
        <v>1250</v>
      </c>
      <c r="G99" s="188">
        <v>2800</v>
      </c>
      <c r="H99" s="188">
        <v>2300</v>
      </c>
      <c r="I99" s="188">
        <v>2300</v>
      </c>
      <c r="J99" s="188">
        <v>2300</v>
      </c>
      <c r="K99" s="188">
        <v>2300</v>
      </c>
      <c r="L99" s="156"/>
    </row>
    <row r="100" spans="1:12" s="199" customFormat="1" ht="18">
      <c r="A100" s="152">
        <v>99</v>
      </c>
      <c r="B100" s="194" t="s">
        <v>76</v>
      </c>
      <c r="C100" s="222">
        <v>2000</v>
      </c>
      <c r="D100" s="221">
        <v>2000</v>
      </c>
      <c r="E100" s="221">
        <v>2000</v>
      </c>
      <c r="F100" s="223">
        <v>2000</v>
      </c>
      <c r="G100" s="224">
        <v>3000</v>
      </c>
      <c r="H100" s="224">
        <v>3500</v>
      </c>
      <c r="I100" s="224">
        <v>5500</v>
      </c>
      <c r="J100" s="224">
        <v>4500</v>
      </c>
      <c r="K100" s="224">
        <v>4500</v>
      </c>
      <c r="L100" s="198"/>
    </row>
    <row r="101" spans="1:12" s="199" customFormat="1" ht="18">
      <c r="A101" s="152">
        <v>100</v>
      </c>
      <c r="B101" s="194" t="s">
        <v>140</v>
      </c>
      <c r="C101" s="222"/>
      <c r="D101" s="221"/>
      <c r="E101" s="221"/>
      <c r="F101" s="223"/>
      <c r="G101" s="224"/>
      <c r="H101" s="224"/>
      <c r="I101" s="224">
        <v>2000</v>
      </c>
      <c r="J101" s="224">
        <v>2000</v>
      </c>
      <c r="K101" s="224">
        <v>2000</v>
      </c>
      <c r="L101" s="198"/>
    </row>
    <row r="102" spans="1:12" s="199" customFormat="1" ht="18">
      <c r="A102" s="152">
        <v>101</v>
      </c>
      <c r="B102" s="194" t="s">
        <v>141</v>
      </c>
      <c r="C102" s="222"/>
      <c r="D102" s="221"/>
      <c r="E102" s="221"/>
      <c r="F102" s="223"/>
      <c r="G102" s="224"/>
      <c r="H102" s="224"/>
      <c r="I102" s="224">
        <v>2000</v>
      </c>
      <c r="J102" s="224">
        <v>2000</v>
      </c>
      <c r="K102" s="224">
        <v>2000</v>
      </c>
      <c r="L102" s="198"/>
    </row>
    <row r="103" spans="1:12" ht="18">
      <c r="A103" s="152">
        <v>102</v>
      </c>
      <c r="B103" s="157" t="s">
        <v>77</v>
      </c>
      <c r="C103" s="186">
        <v>400</v>
      </c>
      <c r="D103" s="187">
        <v>400</v>
      </c>
      <c r="E103" s="187">
        <v>200</v>
      </c>
      <c r="F103" s="187">
        <v>200</v>
      </c>
      <c r="G103" s="188">
        <v>500</v>
      </c>
      <c r="H103" s="188">
        <v>1000</v>
      </c>
      <c r="I103" s="188">
        <v>2000</v>
      </c>
      <c r="J103" s="188">
        <v>2000</v>
      </c>
      <c r="K103" s="188">
        <v>2000</v>
      </c>
      <c r="L103" s="156"/>
    </row>
    <row r="104" spans="1:12" ht="18.75" thickBot="1">
      <c r="A104" s="152">
        <v>103</v>
      </c>
      <c r="B104" s="172" t="s">
        <v>56</v>
      </c>
      <c r="C104" s="225">
        <v>1000</v>
      </c>
      <c r="D104" s="226">
        <v>1000</v>
      </c>
      <c r="E104" s="226">
        <v>100</v>
      </c>
      <c r="F104" s="226">
        <v>100</v>
      </c>
      <c r="G104" s="227">
        <v>1155</v>
      </c>
      <c r="H104" s="227">
        <v>1155</v>
      </c>
      <c r="I104" s="227">
        <v>5750</v>
      </c>
      <c r="J104" s="277">
        <v>2800</v>
      </c>
      <c r="K104" s="227">
        <v>5750</v>
      </c>
      <c r="L104" s="209"/>
    </row>
    <row r="105" spans="1:12" ht="18">
      <c r="A105" s="152">
        <v>104</v>
      </c>
      <c r="B105" s="177" t="s">
        <v>47</v>
      </c>
      <c r="C105" s="178">
        <f>SUM(C95:C104)</f>
        <v>5291</v>
      </c>
      <c r="D105" s="179">
        <f>SUM(D95:D104)</f>
        <v>5520</v>
      </c>
      <c r="E105" s="179">
        <f>SUM(E95:E104)</f>
        <v>4325</v>
      </c>
      <c r="F105" s="179">
        <f>SUM(F95:F104)</f>
        <v>4325</v>
      </c>
      <c r="G105" s="180">
        <f>SUM(G94:G104)</f>
        <v>42455</v>
      </c>
      <c r="H105" s="180">
        <f>SUM(H94:H104)</f>
        <v>56705</v>
      </c>
      <c r="I105" s="180">
        <f>SUM(I94:I104)</f>
        <v>120045</v>
      </c>
      <c r="J105" s="180">
        <f>SUM(J94:J104)</f>
        <v>115495</v>
      </c>
      <c r="K105" s="180">
        <f>SUM(K94:K104)</f>
        <v>493445</v>
      </c>
      <c r="L105" s="181"/>
    </row>
    <row r="106" spans="1:12" ht="18">
      <c r="A106" s="152">
        <v>105</v>
      </c>
      <c r="B106" s="157"/>
      <c r="C106" s="158"/>
      <c r="D106" s="159"/>
      <c r="E106" s="159"/>
      <c r="F106" s="159"/>
      <c r="G106" s="162"/>
      <c r="H106" s="162"/>
      <c r="I106" s="162"/>
      <c r="J106" s="162"/>
      <c r="K106" s="162"/>
      <c r="L106" s="156"/>
    </row>
    <row r="107" spans="1:12" ht="18.75" thickBot="1">
      <c r="A107" s="152">
        <v>106</v>
      </c>
      <c r="B107" s="172" t="s">
        <v>75</v>
      </c>
      <c r="C107" s="228">
        <v>7400</v>
      </c>
      <c r="D107" s="229">
        <v>7400</v>
      </c>
      <c r="E107" s="229">
        <v>7400</v>
      </c>
      <c r="F107" s="229">
        <v>7400</v>
      </c>
      <c r="G107" s="230">
        <v>12000</v>
      </c>
      <c r="H107" s="230">
        <v>12000</v>
      </c>
      <c r="I107" s="230">
        <v>14000</v>
      </c>
      <c r="J107" s="230">
        <v>13000</v>
      </c>
      <c r="K107" s="230">
        <v>13000</v>
      </c>
      <c r="L107" s="176"/>
    </row>
    <row r="108" spans="1:12" ht="18">
      <c r="A108" s="152">
        <v>107</v>
      </c>
      <c r="B108" s="177" t="s">
        <v>41</v>
      </c>
      <c r="C108" s="178">
        <f aca="true" t="shared" si="7" ref="C108:I108">SUM(C107)</f>
        <v>7400</v>
      </c>
      <c r="D108" s="179">
        <f t="shared" si="7"/>
        <v>7400</v>
      </c>
      <c r="E108" s="179">
        <f t="shared" si="7"/>
        <v>7400</v>
      </c>
      <c r="F108" s="179">
        <f t="shared" si="7"/>
        <v>7400</v>
      </c>
      <c r="G108" s="180">
        <f t="shared" si="7"/>
        <v>12000</v>
      </c>
      <c r="H108" s="180">
        <f t="shared" si="7"/>
        <v>12000</v>
      </c>
      <c r="I108" s="180">
        <f t="shared" si="7"/>
        <v>14000</v>
      </c>
      <c r="J108" s="180">
        <f>SUM(J107)</f>
        <v>13000</v>
      </c>
      <c r="K108" s="180">
        <f>SUM(K107)</f>
        <v>13000</v>
      </c>
      <c r="L108" s="151"/>
    </row>
    <row r="109" spans="1:12" ht="18">
      <c r="A109" s="152">
        <v>108</v>
      </c>
      <c r="B109" s="177"/>
      <c r="C109" s="182"/>
      <c r="D109" s="179"/>
      <c r="E109" s="179"/>
      <c r="F109" s="179"/>
      <c r="G109" s="180"/>
      <c r="H109" s="180"/>
      <c r="I109" s="180"/>
      <c r="J109" s="180"/>
      <c r="K109" s="180"/>
      <c r="L109" s="151"/>
    </row>
    <row r="110" spans="1:12" ht="18.75" thickBot="1">
      <c r="A110" s="152">
        <v>109</v>
      </c>
      <c r="B110" s="177" t="s">
        <v>116</v>
      </c>
      <c r="C110" s="182"/>
      <c r="D110" s="179"/>
      <c r="E110" s="179"/>
      <c r="F110" s="179"/>
      <c r="G110" s="207">
        <v>43806.3</v>
      </c>
      <c r="H110" s="207">
        <v>32135.32</v>
      </c>
      <c r="I110" s="207">
        <v>63416.77</v>
      </c>
      <c r="J110" s="273">
        <v>44316.66</v>
      </c>
      <c r="K110" s="207">
        <v>41700.07</v>
      </c>
      <c r="L110" s="151" t="s">
        <v>130</v>
      </c>
    </row>
    <row r="111" spans="1:12" ht="18">
      <c r="A111" s="152">
        <v>110</v>
      </c>
      <c r="B111" s="177"/>
      <c r="C111" s="182"/>
      <c r="D111" s="179"/>
      <c r="E111" s="179"/>
      <c r="F111" s="179"/>
      <c r="G111" s="180">
        <v>43806.3</v>
      </c>
      <c r="H111" s="180">
        <f>SUM(H110)</f>
        <v>32135.32</v>
      </c>
      <c r="I111" s="180">
        <f>SUM(I110)</f>
        <v>63416.77</v>
      </c>
      <c r="J111" s="274">
        <f>SUM(J110)</f>
        <v>44316.66</v>
      </c>
      <c r="K111" s="180">
        <f>SUM(K110)</f>
        <v>41700.07</v>
      </c>
      <c r="L111" s="151"/>
    </row>
    <row r="112" spans="1:12" ht="18">
      <c r="A112" s="152">
        <v>111</v>
      </c>
      <c r="B112" s="157"/>
      <c r="D112" s="185"/>
      <c r="E112" s="185"/>
      <c r="F112" s="185"/>
      <c r="G112" s="180"/>
      <c r="H112" s="180"/>
      <c r="I112" s="180"/>
      <c r="J112" s="180"/>
      <c r="K112" s="180"/>
      <c r="L112" s="151"/>
    </row>
    <row r="113" spans="1:12" ht="18.75" thickBot="1">
      <c r="A113" s="152">
        <v>112</v>
      </c>
      <c r="B113" s="194" t="s">
        <v>25</v>
      </c>
      <c r="C113" s="204">
        <f>C22</f>
        <v>215</v>
      </c>
      <c r="D113" s="205">
        <f>D18</f>
        <v>152699.63</v>
      </c>
      <c r="E113" s="205">
        <f>E18</f>
        <v>202929.87775</v>
      </c>
      <c r="F113" s="205">
        <f>F18</f>
        <v>215332.0827</v>
      </c>
      <c r="G113" s="206">
        <v>370707.08</v>
      </c>
      <c r="H113" s="206">
        <v>360107.76</v>
      </c>
      <c r="I113" s="206">
        <v>464777.51</v>
      </c>
      <c r="J113" s="262">
        <v>425320.21</v>
      </c>
      <c r="K113" s="262">
        <v>823456.53</v>
      </c>
      <c r="L113" s="181" t="s">
        <v>113</v>
      </c>
    </row>
    <row r="114" spans="1:12" ht="18">
      <c r="A114" s="152">
        <v>113</v>
      </c>
      <c r="B114" s="157"/>
      <c r="D114" s="179"/>
      <c r="E114" s="179"/>
      <c r="F114" s="179"/>
      <c r="G114" s="180"/>
      <c r="H114" s="180"/>
      <c r="I114" s="180"/>
      <c r="J114" s="180"/>
      <c r="K114" s="180"/>
      <c r="L114" s="151"/>
    </row>
    <row r="115" spans="1:12" ht="18.75" thickBot="1">
      <c r="A115" s="152">
        <v>114</v>
      </c>
      <c r="B115" s="194" t="s">
        <v>60</v>
      </c>
      <c r="C115" s="231" t="e">
        <f>+C108+C105+C91+C84+C74+C65+C61+C57+C48+#REF!+C78</f>
        <v>#REF!</v>
      </c>
      <c r="D115" s="232" t="e">
        <f>+D108+D105+D91+D84+D73+D65+D61+D57+#REF!+D45+D78</f>
        <v>#REF!</v>
      </c>
      <c r="E115" s="232" t="e">
        <f>+E108+E105+E91+E84+E73+E65+E61+E57+#REF!+E45+E78+#REF!</f>
        <v>#REF!</v>
      </c>
      <c r="F115" s="232" t="e">
        <f>+F108+F105+F91+F84+F73+F65+F61+F57+#REF!+F45+F78</f>
        <v>#REF!</v>
      </c>
      <c r="G115" s="232">
        <v>370707.08</v>
      </c>
      <c r="H115" s="232">
        <v>360107.76</v>
      </c>
      <c r="I115" s="232">
        <v>464777.51</v>
      </c>
      <c r="J115" s="232">
        <v>425320.21</v>
      </c>
      <c r="K115" s="232">
        <v>823456.53</v>
      </c>
      <c r="L115" s="233" t="s">
        <v>114</v>
      </c>
    </row>
    <row r="116" spans="1:12" ht="18">
      <c r="A116" s="152"/>
      <c r="B116" s="194"/>
      <c r="D116" s="179"/>
      <c r="E116" s="179"/>
      <c r="F116" s="179"/>
      <c r="G116" s="234"/>
      <c r="H116" s="234"/>
      <c r="I116" s="234"/>
      <c r="J116" s="234"/>
      <c r="K116" s="234"/>
      <c r="L116" s="164"/>
    </row>
    <row r="117" spans="1:12" s="239" customFormat="1" ht="18.75" thickBot="1">
      <c r="A117" s="152"/>
      <c r="B117" s="194"/>
      <c r="C117" s="235" t="e">
        <f>C113-C115</f>
        <v>#REF!</v>
      </c>
      <c r="D117" s="236" t="e">
        <f>D113-D115</f>
        <v>#REF!</v>
      </c>
      <c r="E117" s="236" t="e">
        <f>E113-E115</f>
        <v>#REF!</v>
      </c>
      <c r="F117" s="236" t="e">
        <f>F113-F115</f>
        <v>#REF!</v>
      </c>
      <c r="G117" s="237"/>
      <c r="H117" s="237"/>
      <c r="I117" s="237"/>
      <c r="J117" s="237"/>
      <c r="K117" s="237"/>
      <c r="L117" s="238"/>
    </row>
    <row r="118" spans="1:12" ht="18.75" thickTop="1">
      <c r="A118" s="152"/>
      <c r="B118" s="194"/>
      <c r="D118" s="179"/>
      <c r="E118" s="179"/>
      <c r="F118" s="179"/>
      <c r="G118" s="180"/>
      <c r="H118" s="180"/>
      <c r="I118" s="180"/>
      <c r="J118" s="180"/>
      <c r="K118" s="180"/>
      <c r="L118" s="164"/>
    </row>
    <row r="119" spans="1:12" ht="18.75" thickBot="1">
      <c r="A119" s="240"/>
      <c r="B119" s="194"/>
      <c r="C119" s="241" t="e">
        <f>C117/C115</f>
        <v>#REF!</v>
      </c>
      <c r="D119" s="242" t="e">
        <f>D117/D115</f>
        <v>#REF!</v>
      </c>
      <c r="E119" s="242" t="e">
        <f>E117/E115</f>
        <v>#REF!</v>
      </c>
      <c r="F119" s="242" t="e">
        <f>F117/F115</f>
        <v>#REF!</v>
      </c>
      <c r="G119" s="243"/>
      <c r="H119" s="243"/>
      <c r="I119" s="243"/>
      <c r="J119" s="243"/>
      <c r="K119" s="243"/>
      <c r="L119" s="244"/>
    </row>
    <row r="120" spans="2:12" ht="19.5" thickBot="1" thickTop="1">
      <c r="B120" s="246"/>
      <c r="C120" s="246"/>
      <c r="D120" s="247"/>
      <c r="E120" s="247"/>
      <c r="F120" s="247"/>
      <c r="G120" s="248"/>
      <c r="H120" s="248"/>
      <c r="I120" s="248"/>
      <c r="J120" s="248"/>
      <c r="K120" s="248"/>
      <c r="L120" s="249"/>
    </row>
    <row r="121" spans="4:12" ht="18.75" thickTop="1">
      <c r="D121" s="250"/>
      <c r="E121" s="250"/>
      <c r="F121" s="250"/>
      <c r="G121" s="250"/>
      <c r="H121" s="250"/>
      <c r="I121" s="250"/>
      <c r="J121" s="250"/>
      <c r="K121" s="250"/>
      <c r="L121" s="251"/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56" r:id="rId1"/>
  <headerFooter>
    <oddHeader>&amp;L&amp;D&amp;CTown of Lake Santeetlah General Fund
Adopted Budget FY 2020-2021
</oddHeader>
    <oddFooter>&amp;R&amp;P</oddFoot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="110" zoomScaleNormal="110" zoomScalePageLayoutView="87" workbookViewId="0" topLeftCell="A1">
      <selection activeCell="I1" sqref="I1"/>
    </sheetView>
  </sheetViews>
  <sheetFormatPr defaultColWidth="8.8515625" defaultRowHeight="12.75"/>
  <cols>
    <col min="1" max="1" width="5.57421875" style="133" customWidth="1"/>
    <col min="2" max="2" width="3.7109375" style="1" customWidth="1"/>
    <col min="3" max="3" width="43.57421875" style="1" customWidth="1"/>
    <col min="4" max="4" width="14.421875" style="134" hidden="1" customWidth="1"/>
    <col min="5" max="5" width="15.8515625" style="134" hidden="1" customWidth="1"/>
    <col min="6" max="6" width="16.421875" style="134" hidden="1" customWidth="1"/>
    <col min="7" max="10" width="15.57421875" style="134" customWidth="1"/>
    <col min="11" max="11" width="57.57421875" style="9" customWidth="1"/>
    <col min="12" max="12" width="11.7109375" style="31" customWidth="1"/>
    <col min="13" max="13" width="11.8515625" style="65" customWidth="1"/>
    <col min="14" max="14" width="8.8515625" style="1" customWidth="1"/>
    <col min="15" max="15" width="10.421875" style="1" customWidth="1"/>
    <col min="16" max="16384" width="8.8515625" style="1" customWidth="1"/>
  </cols>
  <sheetData>
    <row r="1" spans="1:13" s="16" customFormat="1" ht="63.75" customHeight="1" thickBot="1">
      <c r="A1" s="10" t="s">
        <v>68</v>
      </c>
      <c r="B1" s="278" t="s">
        <v>69</v>
      </c>
      <c r="C1" s="279"/>
      <c r="D1" s="11" t="s">
        <v>72</v>
      </c>
      <c r="E1" s="11" t="s">
        <v>71</v>
      </c>
      <c r="F1" s="11" t="s">
        <v>74</v>
      </c>
      <c r="G1" s="12" t="s">
        <v>136</v>
      </c>
      <c r="H1" s="12" t="s">
        <v>142</v>
      </c>
      <c r="I1" s="12" t="s">
        <v>158</v>
      </c>
      <c r="J1" s="12" t="s">
        <v>153</v>
      </c>
      <c r="K1" s="13" t="s">
        <v>148</v>
      </c>
      <c r="L1" s="14"/>
      <c r="M1" s="15"/>
    </row>
    <row r="2" spans="1:13" s="16" customFormat="1" ht="12.75" customHeight="1">
      <c r="A2" s="17"/>
      <c r="B2" s="18"/>
      <c r="C2" s="19"/>
      <c r="D2" s="20"/>
      <c r="E2" s="21"/>
      <c r="F2" s="22" t="s">
        <v>79</v>
      </c>
      <c r="G2" s="23"/>
      <c r="H2" s="23"/>
      <c r="I2" s="23"/>
      <c r="J2" s="23"/>
      <c r="K2" s="24"/>
      <c r="L2" s="14"/>
      <c r="M2" s="15"/>
    </row>
    <row r="3" spans="1:13" ht="12.75" customHeight="1">
      <c r="A3" s="25"/>
      <c r="B3" s="26" t="s">
        <v>4</v>
      </c>
      <c r="C3" s="27"/>
      <c r="D3" s="28"/>
      <c r="E3" s="5"/>
      <c r="F3" s="28"/>
      <c r="G3" s="29"/>
      <c r="H3" s="29"/>
      <c r="I3" s="29"/>
      <c r="J3" s="29"/>
      <c r="K3" s="30"/>
      <c r="M3" s="32"/>
    </row>
    <row r="4" spans="1:13" ht="15">
      <c r="A4" s="25">
        <v>2</v>
      </c>
      <c r="B4" s="33"/>
      <c r="C4" s="27" t="s">
        <v>58</v>
      </c>
      <c r="D4" s="5">
        <v>5500</v>
      </c>
      <c r="E4" s="5">
        <v>5500</v>
      </c>
      <c r="F4" s="5">
        <v>5700</v>
      </c>
      <c r="G4" s="35">
        <v>24528.1</v>
      </c>
      <c r="H4" s="35">
        <v>24582.1</v>
      </c>
      <c r="I4" s="268">
        <v>33136</v>
      </c>
      <c r="J4" s="35">
        <v>24852.1</v>
      </c>
      <c r="K4" s="38" t="s">
        <v>155</v>
      </c>
      <c r="L4" s="36"/>
      <c r="M4" s="32"/>
    </row>
    <row r="5" spans="1:13" ht="15">
      <c r="A5" s="25">
        <v>3</v>
      </c>
      <c r="B5" s="39"/>
      <c r="C5" s="27" t="s">
        <v>2</v>
      </c>
      <c r="D5" s="5">
        <v>25</v>
      </c>
      <c r="E5" s="5">
        <v>85</v>
      </c>
      <c r="F5" s="5">
        <v>85</v>
      </c>
      <c r="G5" s="35">
        <v>85</v>
      </c>
      <c r="H5" s="35">
        <v>65</v>
      </c>
      <c r="I5" s="35">
        <v>65</v>
      </c>
      <c r="J5" s="35">
        <v>65</v>
      </c>
      <c r="K5" s="30"/>
      <c r="L5" s="36"/>
      <c r="M5" s="32"/>
    </row>
    <row r="6" spans="1:13" s="48" customFormat="1" ht="15">
      <c r="A6" s="40">
        <v>4</v>
      </c>
      <c r="B6" s="41"/>
      <c r="C6" s="42" t="s">
        <v>24</v>
      </c>
      <c r="D6" s="43">
        <v>100</v>
      </c>
      <c r="E6" s="43">
        <v>500</v>
      </c>
      <c r="F6" s="43">
        <v>500</v>
      </c>
      <c r="G6" s="44">
        <v>1000</v>
      </c>
      <c r="H6" s="44">
        <v>1000</v>
      </c>
      <c r="I6" s="44">
        <v>1000</v>
      </c>
      <c r="J6" s="44">
        <v>1000</v>
      </c>
      <c r="K6" s="45"/>
      <c r="L6" s="46"/>
      <c r="M6" s="47"/>
    </row>
    <row r="7" spans="1:13" s="48" customFormat="1" ht="15">
      <c r="A7" s="49">
        <v>5</v>
      </c>
      <c r="B7" s="50"/>
      <c r="C7" s="51" t="s">
        <v>121</v>
      </c>
      <c r="D7" s="52"/>
      <c r="E7" s="52"/>
      <c r="F7" s="52"/>
      <c r="G7" s="53">
        <v>98500</v>
      </c>
      <c r="H7" s="53">
        <v>98500</v>
      </c>
      <c r="I7" s="276">
        <v>110320</v>
      </c>
      <c r="J7" s="53">
        <v>212444</v>
      </c>
      <c r="K7" s="54" t="s">
        <v>152</v>
      </c>
      <c r="L7" s="46"/>
      <c r="M7" s="47"/>
    </row>
    <row r="8" spans="1:13" s="48" customFormat="1" ht="15">
      <c r="A8" s="49">
        <v>6</v>
      </c>
      <c r="B8" s="50"/>
      <c r="C8" s="51" t="s">
        <v>131</v>
      </c>
      <c r="D8" s="52"/>
      <c r="E8" s="52"/>
      <c r="F8" s="52"/>
      <c r="G8" s="53">
        <v>200000</v>
      </c>
      <c r="H8" s="53">
        <v>75000</v>
      </c>
      <c r="I8" s="53">
        <v>0</v>
      </c>
      <c r="J8" s="53">
        <v>0</v>
      </c>
      <c r="K8" s="140"/>
      <c r="L8" s="46"/>
      <c r="M8" s="47"/>
    </row>
    <row r="9" spans="1:13" s="48" customFormat="1" ht="15">
      <c r="A9" s="49">
        <v>7</v>
      </c>
      <c r="B9" s="50"/>
      <c r="C9" s="51" t="s">
        <v>143</v>
      </c>
      <c r="D9" s="52"/>
      <c r="E9" s="52"/>
      <c r="F9" s="52"/>
      <c r="G9" s="53"/>
      <c r="H9" s="53">
        <v>14400</v>
      </c>
      <c r="I9" s="53"/>
      <c r="J9" s="53">
        <v>14400</v>
      </c>
      <c r="K9" s="140" t="s">
        <v>156</v>
      </c>
      <c r="L9" s="46"/>
      <c r="M9" s="47"/>
    </row>
    <row r="10" spans="1:13" s="48" customFormat="1" ht="15.75" thickBot="1">
      <c r="A10" s="49">
        <v>8</v>
      </c>
      <c r="B10" s="50"/>
      <c r="C10" s="51" t="s">
        <v>127</v>
      </c>
      <c r="D10" s="52"/>
      <c r="E10" s="52"/>
      <c r="F10" s="52"/>
      <c r="G10" s="139">
        <v>10000</v>
      </c>
      <c r="H10" s="139"/>
      <c r="I10" s="139">
        <v>0</v>
      </c>
      <c r="J10" s="139">
        <v>0</v>
      </c>
      <c r="K10" s="140"/>
      <c r="L10" s="46"/>
      <c r="M10" s="47"/>
    </row>
    <row r="11" spans="1:16" ht="15.75">
      <c r="A11" s="17">
        <v>9</v>
      </c>
      <c r="B11" s="58" t="s">
        <v>25</v>
      </c>
      <c r="C11" s="19"/>
      <c r="D11" s="6">
        <f aca="true" t="shared" si="0" ref="D11:J11">SUM(D4:D10)</f>
        <v>5625</v>
      </c>
      <c r="E11" s="6">
        <f t="shared" si="0"/>
        <v>6085</v>
      </c>
      <c r="F11" s="6">
        <f t="shared" si="0"/>
        <v>6285</v>
      </c>
      <c r="G11" s="59">
        <f t="shared" si="0"/>
        <v>334113.1</v>
      </c>
      <c r="H11" s="59">
        <f t="shared" si="0"/>
        <v>213547.1</v>
      </c>
      <c r="I11" s="59">
        <f t="shared" si="0"/>
        <v>144521</v>
      </c>
      <c r="J11" s="59">
        <f t="shared" si="0"/>
        <v>252761.1</v>
      </c>
      <c r="K11" s="60"/>
      <c r="L11" s="36"/>
      <c r="M11" s="32"/>
      <c r="N11" s="61"/>
      <c r="O11" s="61"/>
      <c r="P11" s="61"/>
    </row>
    <row r="12" spans="1:14" ht="15.75">
      <c r="A12" s="17">
        <v>10</v>
      </c>
      <c r="B12" s="33"/>
      <c r="C12" s="27"/>
      <c r="D12" s="28"/>
      <c r="E12" s="5"/>
      <c r="F12" s="28"/>
      <c r="G12" s="29"/>
      <c r="H12" s="29"/>
      <c r="I12" s="29"/>
      <c r="J12" s="29"/>
      <c r="K12" s="30"/>
      <c r="L12" s="36"/>
      <c r="M12" s="32"/>
      <c r="N12" s="62"/>
    </row>
    <row r="13" spans="1:14" ht="15.75">
      <c r="A13" s="17">
        <v>11</v>
      </c>
      <c r="B13" s="26" t="s">
        <v>100</v>
      </c>
      <c r="C13" s="27"/>
      <c r="D13" s="28"/>
      <c r="E13" s="5"/>
      <c r="F13" s="28"/>
      <c r="G13" s="23"/>
      <c r="H13" s="23"/>
      <c r="I13" s="23"/>
      <c r="J13" s="23"/>
      <c r="K13" s="24"/>
      <c r="L13" s="36"/>
      <c r="M13" s="32"/>
      <c r="N13" s="62"/>
    </row>
    <row r="14" spans="1:14" ht="16.5" thickBot="1">
      <c r="A14" s="17">
        <v>12</v>
      </c>
      <c r="B14" s="33" t="s">
        <v>145</v>
      </c>
      <c r="C14" s="27"/>
      <c r="D14" s="28"/>
      <c r="E14" s="5"/>
      <c r="F14" s="28"/>
      <c r="G14" s="63">
        <v>23958.12</v>
      </c>
      <c r="H14" s="8">
        <v>26096.52</v>
      </c>
      <c r="I14" s="8">
        <v>26096.52</v>
      </c>
      <c r="J14" s="8">
        <v>26096.52</v>
      </c>
      <c r="K14" s="261"/>
      <c r="L14" s="36"/>
      <c r="M14" s="32"/>
      <c r="N14" s="62"/>
    </row>
    <row r="15" spans="1:14" ht="15.75">
      <c r="A15" s="17">
        <v>13</v>
      </c>
      <c r="B15" s="33" t="s">
        <v>99</v>
      </c>
      <c r="C15" s="27"/>
      <c r="D15" s="28"/>
      <c r="E15" s="5"/>
      <c r="F15" s="28"/>
      <c r="G15" s="64">
        <f>SUM(G14:G14)</f>
        <v>23958.12</v>
      </c>
      <c r="H15" s="64">
        <f>SUM(H14)</f>
        <v>26096.52</v>
      </c>
      <c r="I15" s="64">
        <f>SUM(I14)</f>
        <v>26096.52</v>
      </c>
      <c r="J15" s="64">
        <f>SUM(J14)</f>
        <v>26096.52</v>
      </c>
      <c r="K15" s="24"/>
      <c r="L15" s="36"/>
      <c r="M15" s="32"/>
      <c r="N15" s="62"/>
    </row>
    <row r="16" spans="1:14" ht="15.75">
      <c r="A16" s="17">
        <v>14</v>
      </c>
      <c r="B16" s="33"/>
      <c r="C16" s="27"/>
      <c r="D16" s="28"/>
      <c r="E16" s="5"/>
      <c r="F16" s="28"/>
      <c r="G16" s="23"/>
      <c r="H16" s="23"/>
      <c r="I16" s="23"/>
      <c r="J16" s="23"/>
      <c r="K16" s="24"/>
      <c r="L16" s="36"/>
      <c r="M16" s="32"/>
      <c r="N16" s="62"/>
    </row>
    <row r="17" spans="1:13" ht="15">
      <c r="A17" s="17">
        <v>15</v>
      </c>
      <c r="B17" s="26" t="s">
        <v>26</v>
      </c>
      <c r="C17" s="27"/>
      <c r="D17" s="28"/>
      <c r="E17" s="5"/>
      <c r="F17" s="28"/>
      <c r="G17" s="29"/>
      <c r="H17" s="29"/>
      <c r="I17" s="29"/>
      <c r="J17" s="29"/>
      <c r="K17" s="30"/>
      <c r="L17" s="36"/>
      <c r="M17" s="32"/>
    </row>
    <row r="18" spans="1:11" ht="15">
      <c r="A18" s="17">
        <v>16</v>
      </c>
      <c r="B18" s="33"/>
      <c r="C18" s="27" t="s">
        <v>54</v>
      </c>
      <c r="D18" s="5">
        <v>3000</v>
      </c>
      <c r="E18" s="5">
        <v>3000</v>
      </c>
      <c r="F18" s="5">
        <v>4445</v>
      </c>
      <c r="G18" s="35">
        <v>3600</v>
      </c>
      <c r="H18" s="35">
        <v>3600</v>
      </c>
      <c r="I18" s="35">
        <v>3600</v>
      </c>
      <c r="J18" s="35">
        <v>3600</v>
      </c>
      <c r="K18" s="37"/>
    </row>
    <row r="19" spans="1:16" ht="15">
      <c r="A19" s="17">
        <v>17</v>
      </c>
      <c r="B19" s="33"/>
      <c r="C19" s="27" t="s">
        <v>66</v>
      </c>
      <c r="D19" s="5">
        <v>280</v>
      </c>
      <c r="E19" s="5">
        <v>280</v>
      </c>
      <c r="F19" s="5">
        <v>419</v>
      </c>
      <c r="G19" s="35">
        <v>420.86</v>
      </c>
      <c r="H19" s="35">
        <v>420.86</v>
      </c>
      <c r="I19" s="268">
        <v>480</v>
      </c>
      <c r="J19" s="268">
        <v>480</v>
      </c>
      <c r="K19" s="37"/>
      <c r="L19" s="36"/>
      <c r="M19" s="66"/>
      <c r="N19" s="67"/>
      <c r="O19" s="67"/>
      <c r="P19" s="67"/>
    </row>
    <row r="20" spans="1:14" ht="15">
      <c r="A20" s="17">
        <v>18</v>
      </c>
      <c r="B20" s="33"/>
      <c r="C20" s="27" t="s">
        <v>59</v>
      </c>
      <c r="D20" s="5">
        <v>150</v>
      </c>
      <c r="E20" s="5">
        <v>225</v>
      </c>
      <c r="F20" s="5">
        <v>225</v>
      </c>
      <c r="G20" s="35">
        <v>300</v>
      </c>
      <c r="H20" s="35">
        <v>400</v>
      </c>
      <c r="I20" s="35">
        <v>400</v>
      </c>
      <c r="J20" s="35">
        <v>400</v>
      </c>
      <c r="K20" s="30"/>
      <c r="L20" s="36"/>
      <c r="M20" s="36"/>
      <c r="N20" s="36"/>
    </row>
    <row r="21" spans="1:14" ht="15">
      <c r="A21" s="17">
        <v>19</v>
      </c>
      <c r="B21" s="33"/>
      <c r="C21" s="27" t="s">
        <v>53</v>
      </c>
      <c r="D21" s="5">
        <v>0</v>
      </c>
      <c r="E21" s="5">
        <v>0</v>
      </c>
      <c r="F21" s="5">
        <v>0</v>
      </c>
      <c r="G21" s="35">
        <v>544.23</v>
      </c>
      <c r="H21" s="35">
        <v>690.6</v>
      </c>
      <c r="I21" s="35">
        <v>690.6</v>
      </c>
      <c r="J21" s="35">
        <v>690.6</v>
      </c>
      <c r="K21" s="37"/>
      <c r="L21" s="36"/>
      <c r="M21" s="36"/>
      <c r="N21" s="36"/>
    </row>
    <row r="22" spans="1:14" ht="15">
      <c r="A22" s="17">
        <f>A21+1</f>
        <v>20</v>
      </c>
      <c r="B22" s="33"/>
      <c r="C22" s="27" t="s">
        <v>44</v>
      </c>
      <c r="D22" s="5">
        <v>2321.43</v>
      </c>
      <c r="E22" s="5">
        <v>3090</v>
      </c>
      <c r="F22" s="5">
        <v>3898</v>
      </c>
      <c r="G22" s="35">
        <v>5940</v>
      </c>
      <c r="H22" s="44">
        <v>5940</v>
      </c>
      <c r="I22" s="44">
        <v>4140</v>
      </c>
      <c r="J22" s="44">
        <v>4140</v>
      </c>
      <c r="K22" s="2"/>
      <c r="L22" s="36"/>
      <c r="M22" s="36"/>
      <c r="N22" s="36"/>
    </row>
    <row r="23" spans="1:11" ht="15">
      <c r="A23" s="17">
        <f>A22+1</f>
        <v>21</v>
      </c>
      <c r="B23" s="33"/>
      <c r="C23" s="27" t="s">
        <v>10</v>
      </c>
      <c r="D23" s="5">
        <v>300</v>
      </c>
      <c r="E23" s="5">
        <v>350</v>
      </c>
      <c r="F23" s="5">
        <v>640</v>
      </c>
      <c r="G23" s="35">
        <v>2000</v>
      </c>
      <c r="H23" s="35">
        <v>2000</v>
      </c>
      <c r="I23" s="35">
        <v>1500</v>
      </c>
      <c r="J23" s="35">
        <v>1500</v>
      </c>
      <c r="K23" s="30"/>
    </row>
    <row r="24" spans="1:11" ht="15">
      <c r="A24" s="17">
        <v>22</v>
      </c>
      <c r="B24" s="33"/>
      <c r="C24" s="27" t="s">
        <v>98</v>
      </c>
      <c r="D24" s="5"/>
      <c r="E24" s="5"/>
      <c r="F24" s="5"/>
      <c r="G24" s="35">
        <v>300</v>
      </c>
      <c r="H24" s="35">
        <v>300</v>
      </c>
      <c r="I24" s="35">
        <v>200</v>
      </c>
      <c r="J24" s="35">
        <v>400</v>
      </c>
      <c r="K24" s="30"/>
    </row>
    <row r="25" spans="1:11" ht="15">
      <c r="A25" s="17">
        <v>23</v>
      </c>
      <c r="B25" s="33"/>
      <c r="C25" s="27" t="s">
        <v>147</v>
      </c>
      <c r="D25" s="5"/>
      <c r="E25" s="5"/>
      <c r="F25" s="5"/>
      <c r="G25" s="35"/>
      <c r="H25" s="35"/>
      <c r="I25" s="268">
        <v>628.67</v>
      </c>
      <c r="J25" s="35">
        <v>700</v>
      </c>
      <c r="K25" s="30"/>
    </row>
    <row r="26" spans="1:11" ht="15">
      <c r="A26" s="17">
        <v>24</v>
      </c>
      <c r="B26" s="33"/>
      <c r="C26" s="27" t="s">
        <v>67</v>
      </c>
      <c r="D26" s="5">
        <v>0</v>
      </c>
      <c r="E26" s="5">
        <v>0</v>
      </c>
      <c r="F26" s="5">
        <v>284</v>
      </c>
      <c r="G26" s="35">
        <v>300</v>
      </c>
      <c r="H26" s="35">
        <v>300</v>
      </c>
      <c r="I26" s="35">
        <v>300</v>
      </c>
      <c r="J26" s="35">
        <v>400</v>
      </c>
      <c r="K26" s="30"/>
    </row>
    <row r="27" spans="1:11" ht="15">
      <c r="A27" s="17">
        <v>25</v>
      </c>
      <c r="B27" s="33"/>
      <c r="C27" s="27" t="s">
        <v>11</v>
      </c>
      <c r="D27" s="5">
        <v>15400</v>
      </c>
      <c r="E27" s="5">
        <v>16959.74</v>
      </c>
      <c r="F27" s="5">
        <v>27557.2</v>
      </c>
      <c r="G27" s="35">
        <v>26009.84</v>
      </c>
      <c r="H27" s="35">
        <v>36111.72</v>
      </c>
      <c r="I27" s="35">
        <v>35715.72</v>
      </c>
      <c r="J27" s="35">
        <v>36111.72</v>
      </c>
      <c r="K27" s="92"/>
    </row>
    <row r="28" spans="1:11" ht="15">
      <c r="A28" s="17">
        <v>26</v>
      </c>
      <c r="B28" s="33"/>
      <c r="C28" s="27" t="s">
        <v>23</v>
      </c>
      <c r="D28" s="5">
        <v>1165</v>
      </c>
      <c r="E28" s="5">
        <v>1314.38</v>
      </c>
      <c r="F28" s="5">
        <v>2136</v>
      </c>
      <c r="G28" s="35">
        <v>3085.65</v>
      </c>
      <c r="H28" s="35">
        <v>3517.65</v>
      </c>
      <c r="I28" s="263">
        <v>3517.65</v>
      </c>
      <c r="J28" s="263">
        <v>3517.65</v>
      </c>
      <c r="K28" s="2"/>
    </row>
    <row r="29" spans="1:11" ht="15">
      <c r="A29" s="17">
        <v>27</v>
      </c>
      <c r="B29" s="33"/>
      <c r="C29" s="27" t="s">
        <v>108</v>
      </c>
      <c r="D29" s="5"/>
      <c r="E29" s="5"/>
      <c r="F29" s="5"/>
      <c r="G29" s="68">
        <v>294</v>
      </c>
      <c r="H29" s="68">
        <v>294</v>
      </c>
      <c r="I29" s="266">
        <v>0</v>
      </c>
      <c r="J29" s="266">
        <v>0</v>
      </c>
      <c r="K29" s="2"/>
    </row>
    <row r="30" spans="1:11" ht="15">
      <c r="A30" s="17">
        <v>28</v>
      </c>
      <c r="B30" s="33"/>
      <c r="C30" s="27" t="s">
        <v>107</v>
      </c>
      <c r="D30" s="5"/>
      <c r="E30" s="5"/>
      <c r="F30" s="5"/>
      <c r="G30" s="35">
        <v>588.6</v>
      </c>
      <c r="H30" s="35">
        <v>0</v>
      </c>
      <c r="I30" s="35">
        <v>0</v>
      </c>
      <c r="J30" s="35">
        <v>0</v>
      </c>
      <c r="K30" s="2"/>
    </row>
    <row r="31" spans="1:11" ht="15">
      <c r="A31" s="17">
        <v>29</v>
      </c>
      <c r="B31" s="33"/>
      <c r="C31" s="27" t="s">
        <v>106</v>
      </c>
      <c r="D31" s="5"/>
      <c r="E31" s="5"/>
      <c r="F31" s="5"/>
      <c r="G31" s="35">
        <v>1200</v>
      </c>
      <c r="H31" s="35">
        <v>1200</v>
      </c>
      <c r="I31" s="35">
        <v>1200</v>
      </c>
      <c r="J31" s="35">
        <v>1200</v>
      </c>
      <c r="K31" s="2"/>
    </row>
    <row r="32" spans="1:11" ht="15">
      <c r="A32" s="17">
        <v>30</v>
      </c>
      <c r="B32" s="33"/>
      <c r="C32" s="27" t="s">
        <v>144</v>
      </c>
      <c r="D32" s="5"/>
      <c r="E32" s="5"/>
      <c r="F32" s="5"/>
      <c r="G32" s="35"/>
      <c r="H32" s="35">
        <v>8995</v>
      </c>
      <c r="I32" s="35">
        <v>8995</v>
      </c>
      <c r="J32" s="35">
        <v>8995</v>
      </c>
      <c r="K32" s="2"/>
    </row>
    <row r="33" spans="1:11" ht="15">
      <c r="A33" s="17">
        <v>31</v>
      </c>
      <c r="B33" s="33"/>
      <c r="C33" s="27" t="s">
        <v>87</v>
      </c>
      <c r="D33" s="5"/>
      <c r="E33" s="5"/>
      <c r="F33" s="5"/>
      <c r="G33" s="35">
        <v>534.3</v>
      </c>
      <c r="H33" s="35">
        <v>994.25</v>
      </c>
      <c r="I33" s="35">
        <v>709.13</v>
      </c>
      <c r="J33" s="35">
        <v>709.13</v>
      </c>
      <c r="K33" s="2"/>
    </row>
    <row r="34" spans="1:11" ht="15">
      <c r="A34" s="17">
        <v>32</v>
      </c>
      <c r="B34" s="33"/>
      <c r="C34" s="27" t="s">
        <v>12</v>
      </c>
      <c r="D34" s="5">
        <v>550</v>
      </c>
      <c r="E34" s="5">
        <v>550</v>
      </c>
      <c r="F34" s="5">
        <v>550</v>
      </c>
      <c r="G34" s="35">
        <v>600</v>
      </c>
      <c r="H34" s="35">
        <v>700</v>
      </c>
      <c r="I34" s="268">
        <v>450</v>
      </c>
      <c r="J34" s="268">
        <v>450</v>
      </c>
      <c r="K34" s="30"/>
    </row>
    <row r="35" spans="1:13" ht="16.5" thickBot="1">
      <c r="A35" s="17">
        <v>33</v>
      </c>
      <c r="B35" s="55"/>
      <c r="C35" s="56" t="s">
        <v>101</v>
      </c>
      <c r="D35" s="8">
        <v>365</v>
      </c>
      <c r="E35" s="8">
        <v>320</v>
      </c>
      <c r="F35" s="8">
        <v>506</v>
      </c>
      <c r="G35" s="57">
        <v>1000</v>
      </c>
      <c r="H35" s="57">
        <v>1000</v>
      </c>
      <c r="I35" s="57">
        <v>1000</v>
      </c>
      <c r="J35" s="57">
        <v>1000</v>
      </c>
      <c r="K35" s="69"/>
      <c r="M35" s="70"/>
    </row>
    <row r="36" spans="1:13" ht="16.5" thickBot="1">
      <c r="A36" s="17">
        <v>34</v>
      </c>
      <c r="B36" s="58" t="s">
        <v>27</v>
      </c>
      <c r="C36" s="19"/>
      <c r="D36" s="7">
        <f aca="true" t="shared" si="1" ref="D36:J36">SUM(D18:D35)</f>
        <v>23531.43</v>
      </c>
      <c r="E36" s="7">
        <f t="shared" si="1"/>
        <v>26089.120000000003</v>
      </c>
      <c r="F36" s="7">
        <f t="shared" si="1"/>
        <v>40660.2</v>
      </c>
      <c r="G36" s="71">
        <f t="shared" si="1"/>
        <v>46717.48</v>
      </c>
      <c r="H36" s="71">
        <f t="shared" si="1"/>
        <v>66464.08</v>
      </c>
      <c r="I36" s="71">
        <f t="shared" si="1"/>
        <v>63526.770000000004</v>
      </c>
      <c r="J36" s="265">
        <f t="shared" si="1"/>
        <v>64294.1</v>
      </c>
      <c r="K36" s="60"/>
      <c r="M36" s="70"/>
    </row>
    <row r="37" spans="1:13" ht="15.75">
      <c r="A37" s="17">
        <v>35</v>
      </c>
      <c r="B37" s="33"/>
      <c r="C37" s="72"/>
      <c r="D37" s="73"/>
      <c r="E37" s="5"/>
      <c r="F37" s="73"/>
      <c r="G37" s="74"/>
      <c r="H37" s="74"/>
      <c r="I37" s="74"/>
      <c r="J37" s="264"/>
      <c r="K37" s="75"/>
      <c r="M37" s="62"/>
    </row>
    <row r="38" spans="1:13" ht="15.75">
      <c r="A38" s="17">
        <v>36</v>
      </c>
      <c r="B38" s="76" t="s">
        <v>63</v>
      </c>
      <c r="C38" s="27"/>
      <c r="D38" s="28"/>
      <c r="E38" s="5"/>
      <c r="F38" s="28"/>
      <c r="G38" s="29"/>
      <c r="H38" s="29"/>
      <c r="I38" s="29"/>
      <c r="J38" s="29"/>
      <c r="K38" s="30"/>
      <c r="M38" s="77"/>
    </row>
    <row r="39" spans="1:13" ht="15.75">
      <c r="A39" s="17">
        <v>37</v>
      </c>
      <c r="B39" s="18" t="s">
        <v>103</v>
      </c>
      <c r="C39" s="19"/>
      <c r="D39" s="28"/>
      <c r="E39" s="5"/>
      <c r="F39" s="28"/>
      <c r="G39" s="64"/>
      <c r="H39" s="64"/>
      <c r="I39" s="64"/>
      <c r="J39" s="64"/>
      <c r="K39" s="30"/>
      <c r="M39" s="77"/>
    </row>
    <row r="40" spans="1:13" ht="15.75">
      <c r="A40" s="17">
        <v>38</v>
      </c>
      <c r="B40" s="33"/>
      <c r="C40" s="27"/>
      <c r="D40" s="28"/>
      <c r="E40" s="5"/>
      <c r="F40" s="28"/>
      <c r="G40" s="29"/>
      <c r="H40" s="29"/>
      <c r="I40" s="29"/>
      <c r="J40" s="29"/>
      <c r="K40" s="30"/>
      <c r="M40" s="77"/>
    </row>
    <row r="41" spans="1:11" ht="15">
      <c r="A41" s="17">
        <v>39</v>
      </c>
      <c r="B41" s="26" t="s">
        <v>42</v>
      </c>
      <c r="C41" s="27"/>
      <c r="D41" s="28"/>
      <c r="E41" s="5"/>
      <c r="F41" s="28"/>
      <c r="G41" s="29"/>
      <c r="H41" s="29"/>
      <c r="I41" s="29"/>
      <c r="J41" s="29"/>
      <c r="K41" s="30"/>
    </row>
    <row r="42" spans="1:14" ht="15.75">
      <c r="A42" s="17">
        <v>40</v>
      </c>
      <c r="B42" s="33"/>
      <c r="C42" s="27" t="s">
        <v>28</v>
      </c>
      <c r="D42" s="4">
        <v>900</v>
      </c>
      <c r="E42" s="4">
        <v>900</v>
      </c>
      <c r="F42" s="5">
        <v>945</v>
      </c>
      <c r="G42" s="35">
        <v>3000</v>
      </c>
      <c r="H42" s="35">
        <v>3500</v>
      </c>
      <c r="I42" s="35">
        <v>3500</v>
      </c>
      <c r="J42" s="35">
        <v>4000</v>
      </c>
      <c r="K42" s="78"/>
      <c r="M42" s="77"/>
      <c r="N42" s="77"/>
    </row>
    <row r="43" spans="1:11" ht="15">
      <c r="A43" s="17">
        <v>41</v>
      </c>
      <c r="B43" s="33"/>
      <c r="C43" s="27" t="s">
        <v>29</v>
      </c>
      <c r="D43" s="4">
        <v>13500</v>
      </c>
      <c r="E43" s="4">
        <v>13500</v>
      </c>
      <c r="F43" s="4">
        <v>13500</v>
      </c>
      <c r="G43" s="34">
        <v>15000</v>
      </c>
      <c r="H43" s="34">
        <v>15000</v>
      </c>
      <c r="I43" s="34">
        <v>15000</v>
      </c>
      <c r="J43" s="34">
        <v>15000</v>
      </c>
      <c r="K43" s="79"/>
    </row>
    <row r="44" spans="1:11" ht="15">
      <c r="A44" s="17">
        <v>42</v>
      </c>
      <c r="B44" s="33"/>
      <c r="C44" s="27" t="s">
        <v>43</v>
      </c>
      <c r="D44" s="5">
        <v>3500</v>
      </c>
      <c r="E44" s="5">
        <v>824</v>
      </c>
      <c r="F44" s="5">
        <v>824</v>
      </c>
      <c r="G44" s="35">
        <v>850</v>
      </c>
      <c r="H44" s="35">
        <v>850</v>
      </c>
      <c r="I44" s="35">
        <v>850</v>
      </c>
      <c r="J44" s="35">
        <v>1200</v>
      </c>
      <c r="K44" s="30"/>
    </row>
    <row r="45" spans="1:13" s="89" customFormat="1" ht="15.75">
      <c r="A45" s="80">
        <v>43</v>
      </c>
      <c r="B45" s="81"/>
      <c r="C45" s="82" t="s">
        <v>30</v>
      </c>
      <c r="D45" s="83">
        <v>2500</v>
      </c>
      <c r="E45" s="83">
        <v>2500</v>
      </c>
      <c r="F45" s="84">
        <v>2500</v>
      </c>
      <c r="G45" s="85">
        <v>2000</v>
      </c>
      <c r="H45" s="85">
        <v>2000</v>
      </c>
      <c r="I45" s="85">
        <v>2000</v>
      </c>
      <c r="J45" s="85">
        <v>2500</v>
      </c>
      <c r="K45" s="86"/>
      <c r="L45" s="87"/>
      <c r="M45" s="88"/>
    </row>
    <row r="46" spans="1:13" s="89" customFormat="1" ht="15.75">
      <c r="A46" s="80">
        <v>44</v>
      </c>
      <c r="B46" s="81"/>
      <c r="C46" s="82" t="s">
        <v>31</v>
      </c>
      <c r="D46" s="83">
        <v>7500</v>
      </c>
      <c r="E46" s="84">
        <v>10311</v>
      </c>
      <c r="F46" s="84">
        <v>10000</v>
      </c>
      <c r="G46" s="85">
        <v>19526.78</v>
      </c>
      <c r="H46" s="85"/>
      <c r="I46" s="85">
        <v>2500</v>
      </c>
      <c r="J46" s="85">
        <v>2500</v>
      </c>
      <c r="K46" s="90"/>
      <c r="L46" s="87"/>
      <c r="M46" s="88"/>
    </row>
    <row r="47" spans="1:14" ht="15.75">
      <c r="A47" s="17">
        <v>45</v>
      </c>
      <c r="B47" s="33"/>
      <c r="C47" s="27" t="s">
        <v>32</v>
      </c>
      <c r="D47" s="4">
        <v>1000</v>
      </c>
      <c r="E47" s="5">
        <v>100</v>
      </c>
      <c r="F47" s="5">
        <v>200</v>
      </c>
      <c r="G47" s="35">
        <v>6000</v>
      </c>
      <c r="H47" s="35">
        <v>6000</v>
      </c>
      <c r="I47" s="35">
        <v>500</v>
      </c>
      <c r="J47" s="35">
        <v>600</v>
      </c>
      <c r="K47" s="30"/>
      <c r="M47" s="70"/>
      <c r="N47" s="91"/>
    </row>
    <row r="48" spans="1:11" ht="15">
      <c r="A48" s="17">
        <v>46</v>
      </c>
      <c r="B48" s="33"/>
      <c r="C48" s="27" t="s">
        <v>33</v>
      </c>
      <c r="D48" s="4">
        <v>420</v>
      </c>
      <c r="E48" s="4">
        <v>420</v>
      </c>
      <c r="F48" s="5">
        <v>420</v>
      </c>
      <c r="G48" s="35">
        <v>450</v>
      </c>
      <c r="H48" s="35">
        <v>450</v>
      </c>
      <c r="I48" s="35">
        <v>450</v>
      </c>
      <c r="J48" s="35">
        <v>450</v>
      </c>
      <c r="K48" s="30"/>
    </row>
    <row r="49" spans="1:13" ht="15.75">
      <c r="A49" s="17">
        <v>47</v>
      </c>
      <c r="B49" s="33"/>
      <c r="C49" s="27" t="s">
        <v>56</v>
      </c>
      <c r="D49" s="4">
        <v>150</v>
      </c>
      <c r="E49" s="4">
        <v>275</v>
      </c>
      <c r="F49" s="5">
        <v>440</v>
      </c>
      <c r="G49" s="35">
        <v>500</v>
      </c>
      <c r="H49" s="35">
        <v>2450</v>
      </c>
      <c r="I49" s="268">
        <v>1200</v>
      </c>
      <c r="J49" s="35">
        <v>2450</v>
      </c>
      <c r="K49" s="92"/>
      <c r="M49" s="70"/>
    </row>
    <row r="50" spans="1:12" ht="15.75">
      <c r="A50" s="17">
        <v>48</v>
      </c>
      <c r="B50" s="33"/>
      <c r="C50" s="27" t="s">
        <v>34</v>
      </c>
      <c r="D50" s="4">
        <v>8500</v>
      </c>
      <c r="E50" s="5">
        <v>10118.56</v>
      </c>
      <c r="F50" s="5">
        <v>10422</v>
      </c>
      <c r="G50" s="35">
        <v>3000</v>
      </c>
      <c r="H50" s="35">
        <v>4000</v>
      </c>
      <c r="I50" s="268">
        <v>5200</v>
      </c>
      <c r="J50" s="268">
        <v>5200</v>
      </c>
      <c r="K50" s="30"/>
      <c r="L50" s="93"/>
    </row>
    <row r="51" spans="1:12" ht="15.75">
      <c r="A51" s="17">
        <v>49</v>
      </c>
      <c r="B51" s="33"/>
      <c r="C51" s="27" t="s">
        <v>132</v>
      </c>
      <c r="D51" s="4"/>
      <c r="E51" s="5"/>
      <c r="F51" s="5"/>
      <c r="G51" s="94">
        <v>200000</v>
      </c>
      <c r="H51" s="94">
        <v>75000</v>
      </c>
      <c r="I51" s="94">
        <v>0</v>
      </c>
      <c r="J51" s="94">
        <v>0</v>
      </c>
      <c r="K51" s="30"/>
      <c r="L51" s="93"/>
    </row>
    <row r="52" spans="1:12" ht="15.75">
      <c r="A52" s="17">
        <v>50</v>
      </c>
      <c r="B52" s="33"/>
      <c r="C52" s="27" t="s">
        <v>90</v>
      </c>
      <c r="D52" s="4"/>
      <c r="E52" s="5"/>
      <c r="F52" s="5"/>
      <c r="G52" s="94">
        <v>1000</v>
      </c>
      <c r="H52" s="94">
        <v>1000</v>
      </c>
      <c r="I52" s="94">
        <v>1000</v>
      </c>
      <c r="J52" s="94">
        <v>1000</v>
      </c>
      <c r="K52" s="30"/>
      <c r="L52" s="93"/>
    </row>
    <row r="53" spans="1:12" ht="15.75">
      <c r="A53" s="17">
        <v>51</v>
      </c>
      <c r="B53" s="33"/>
      <c r="C53" s="27" t="s">
        <v>151</v>
      </c>
      <c r="D53" s="4"/>
      <c r="E53" s="5"/>
      <c r="F53" s="5"/>
      <c r="G53" s="94"/>
      <c r="H53" s="94"/>
      <c r="I53" s="94"/>
      <c r="J53" s="94">
        <v>35000</v>
      </c>
      <c r="K53" s="30"/>
      <c r="L53" s="93"/>
    </row>
    <row r="54" spans="1:12" ht="15.75">
      <c r="A54" s="17">
        <v>52</v>
      </c>
      <c r="B54" s="33"/>
      <c r="C54" s="27" t="s">
        <v>150</v>
      </c>
      <c r="D54" s="4"/>
      <c r="E54" s="5"/>
      <c r="F54" s="5"/>
      <c r="G54" s="94"/>
      <c r="H54" s="94"/>
      <c r="I54" s="94"/>
      <c r="J54" s="94">
        <v>75000</v>
      </c>
      <c r="K54" s="30"/>
      <c r="L54" s="93"/>
    </row>
    <row r="55" spans="1:12" ht="16.5" thickBot="1">
      <c r="A55" s="17">
        <v>53</v>
      </c>
      <c r="B55" s="33"/>
      <c r="C55" s="27" t="s">
        <v>35</v>
      </c>
      <c r="D55" s="4">
        <v>354</v>
      </c>
      <c r="E55" s="4">
        <v>354</v>
      </c>
      <c r="F55" s="5">
        <v>354</v>
      </c>
      <c r="G55" s="8">
        <v>450</v>
      </c>
      <c r="H55" s="8">
        <v>1600</v>
      </c>
      <c r="I55" s="8">
        <v>1600</v>
      </c>
      <c r="J55" s="8">
        <v>1600</v>
      </c>
      <c r="K55" s="30"/>
      <c r="L55" s="93"/>
    </row>
    <row r="56" spans="1:11" ht="15.75">
      <c r="A56" s="17">
        <v>54</v>
      </c>
      <c r="B56" s="58" t="s">
        <v>36</v>
      </c>
      <c r="C56" s="19"/>
      <c r="D56" s="6">
        <f aca="true" t="shared" si="2" ref="D56:J56">SUM(D42:D55)</f>
        <v>38324</v>
      </c>
      <c r="E56" s="6">
        <f t="shared" si="2"/>
        <v>39302.56</v>
      </c>
      <c r="F56" s="6">
        <f t="shared" si="2"/>
        <v>39605</v>
      </c>
      <c r="G56" s="59">
        <f t="shared" si="2"/>
        <v>251776.78</v>
      </c>
      <c r="H56" s="59">
        <f t="shared" si="2"/>
        <v>111850</v>
      </c>
      <c r="I56" s="59">
        <f t="shared" si="2"/>
        <v>33800</v>
      </c>
      <c r="J56" s="59">
        <f t="shared" si="2"/>
        <v>146500</v>
      </c>
      <c r="K56" s="60"/>
    </row>
    <row r="57" spans="1:11" ht="15.75">
      <c r="A57" s="17">
        <v>55</v>
      </c>
      <c r="B57" s="95"/>
      <c r="C57" s="3"/>
      <c r="D57" s="96"/>
      <c r="E57" s="96"/>
      <c r="F57" s="96"/>
      <c r="G57" s="97"/>
      <c r="H57" s="97"/>
      <c r="I57" s="97"/>
      <c r="J57" s="97"/>
      <c r="K57" s="98"/>
    </row>
    <row r="58" spans="1:11" ht="15.75">
      <c r="A58" s="17">
        <v>56</v>
      </c>
      <c r="B58" s="95"/>
      <c r="C58" s="3" t="s">
        <v>126</v>
      </c>
      <c r="D58" s="96"/>
      <c r="E58" s="96"/>
      <c r="F58" s="96"/>
      <c r="G58" s="97">
        <v>11660.72</v>
      </c>
      <c r="H58" s="97">
        <v>8600.6</v>
      </c>
      <c r="I58" s="272">
        <v>21097</v>
      </c>
      <c r="J58" s="97">
        <v>16979.62</v>
      </c>
      <c r="K58" s="98"/>
    </row>
    <row r="59" spans="1:11" ht="16.5" thickBot="1">
      <c r="A59" s="17">
        <v>57</v>
      </c>
      <c r="B59" s="99"/>
      <c r="C59" s="100"/>
      <c r="D59" s="101"/>
      <c r="E59" s="101"/>
      <c r="F59" s="101"/>
      <c r="G59" s="102"/>
      <c r="H59" s="102"/>
      <c r="I59" s="102"/>
      <c r="J59" s="102"/>
      <c r="K59" s="103"/>
    </row>
    <row r="60" spans="1:12" ht="16.5" thickTop="1">
      <c r="A60" s="17">
        <v>58</v>
      </c>
      <c r="B60" s="104"/>
      <c r="C60" s="105"/>
      <c r="D60" s="106"/>
      <c r="E60" s="106"/>
      <c r="F60" s="106"/>
      <c r="G60" s="107"/>
      <c r="H60" s="107"/>
      <c r="I60" s="107"/>
      <c r="J60" s="107"/>
      <c r="K60" s="108"/>
      <c r="L60" s="93"/>
    </row>
    <row r="61" spans="1:13" s="111" customFormat="1" ht="16.5" thickBot="1">
      <c r="A61" s="17">
        <v>59</v>
      </c>
      <c r="B61" s="58" t="s">
        <v>25</v>
      </c>
      <c r="C61" s="109"/>
      <c r="D61" s="110">
        <f>D11</f>
        <v>5625</v>
      </c>
      <c r="E61" s="110">
        <f>E11</f>
        <v>6085</v>
      </c>
      <c r="F61" s="110">
        <f>F11</f>
        <v>6285</v>
      </c>
      <c r="G61" s="260">
        <v>334113.1</v>
      </c>
      <c r="H61" s="260">
        <v>213547.1</v>
      </c>
      <c r="I61" s="260">
        <v>144521</v>
      </c>
      <c r="J61" s="260">
        <v>252761.1</v>
      </c>
      <c r="K61" s="60" t="s">
        <v>113</v>
      </c>
      <c r="L61" s="93"/>
      <c r="M61" s="77"/>
    </row>
    <row r="62" spans="1:12" ht="15.75">
      <c r="A62" s="17">
        <v>60</v>
      </c>
      <c r="B62" s="18"/>
      <c r="C62" s="19"/>
      <c r="D62" s="20"/>
      <c r="E62" s="20"/>
      <c r="F62" s="20"/>
      <c r="G62" s="23"/>
      <c r="H62" s="23"/>
      <c r="I62" s="23"/>
      <c r="J62" s="23"/>
      <c r="K62" s="24"/>
      <c r="L62" s="93"/>
    </row>
    <row r="63" spans="1:12" ht="16.5" thickBot="1">
      <c r="A63" s="17">
        <v>61</v>
      </c>
      <c r="B63" s="76" t="s">
        <v>60</v>
      </c>
      <c r="C63" s="27"/>
      <c r="D63" s="112">
        <f>D36+D56</f>
        <v>61855.43</v>
      </c>
      <c r="E63" s="112">
        <f>E36+E56</f>
        <v>65391.68</v>
      </c>
      <c r="F63" s="112" t="e">
        <f>F36+F56+#REF!</f>
        <v>#REF!</v>
      </c>
      <c r="G63" s="112">
        <v>334113.1</v>
      </c>
      <c r="H63" s="112">
        <v>213547.1</v>
      </c>
      <c r="I63" s="112">
        <v>144521</v>
      </c>
      <c r="J63" s="112">
        <v>252761.1</v>
      </c>
      <c r="K63" s="113" t="s">
        <v>114</v>
      </c>
      <c r="L63" s="93"/>
    </row>
    <row r="64" spans="1:12" ht="15.75">
      <c r="A64" s="17"/>
      <c r="B64" s="76"/>
      <c r="C64" s="27"/>
      <c r="D64" s="114"/>
      <c r="E64" s="114"/>
      <c r="F64" s="114"/>
      <c r="G64" s="115"/>
      <c r="H64" s="115"/>
      <c r="I64" s="275"/>
      <c r="J64" s="115"/>
      <c r="K64" s="30"/>
      <c r="L64" s="93"/>
    </row>
    <row r="65" spans="1:11" ht="16.5" thickBot="1">
      <c r="A65" s="17"/>
      <c r="B65" s="76"/>
      <c r="C65" s="27"/>
      <c r="D65" s="116">
        <f>D61-D63</f>
        <v>-56230.43</v>
      </c>
      <c r="E65" s="116">
        <f>E61-E63</f>
        <v>-59306.68</v>
      </c>
      <c r="F65" s="116" t="e">
        <f>F61-F63</f>
        <v>#REF!</v>
      </c>
      <c r="G65" s="115"/>
      <c r="H65" s="115"/>
      <c r="I65" s="115"/>
      <c r="J65" s="115"/>
      <c r="K65" s="117"/>
    </row>
    <row r="66" spans="1:13" ht="16.5" thickTop="1">
      <c r="A66" s="17"/>
      <c r="B66" s="33"/>
      <c r="C66" s="27"/>
      <c r="D66" s="114"/>
      <c r="E66" s="114"/>
      <c r="F66" s="114"/>
      <c r="G66" s="118"/>
      <c r="H66" s="118"/>
      <c r="I66" s="118"/>
      <c r="J66" s="118"/>
      <c r="K66" s="119"/>
      <c r="M66" s="70"/>
    </row>
    <row r="67" spans="1:13" s="128" customFormat="1" ht="15.75">
      <c r="A67" s="120"/>
      <c r="B67" s="121"/>
      <c r="C67" s="122"/>
      <c r="D67" s="123">
        <f>D65/D63</f>
        <v>-0.9090621470095673</v>
      </c>
      <c r="E67" s="123">
        <f>E65/E63</f>
        <v>-0.9069453483990624</v>
      </c>
      <c r="F67" s="123" t="e">
        <f>F65/F63</f>
        <v>#REF!</v>
      </c>
      <c r="G67" s="124"/>
      <c r="H67" s="124"/>
      <c r="I67" s="124"/>
      <c r="J67" s="124"/>
      <c r="K67" s="125"/>
      <c r="L67" s="126"/>
      <c r="M67" s="127"/>
    </row>
    <row r="68" spans="1:13" ht="16.5" thickBot="1">
      <c r="A68" s="129"/>
      <c r="B68" s="99"/>
      <c r="C68" s="100"/>
      <c r="D68" s="130"/>
      <c r="E68" s="130"/>
      <c r="F68" s="130"/>
      <c r="G68" s="131"/>
      <c r="H68" s="131"/>
      <c r="I68" s="131"/>
      <c r="J68" s="131"/>
      <c r="K68" s="132"/>
      <c r="M68" s="77"/>
    </row>
    <row r="69" ht="15.75" thickTop="1"/>
    <row r="70" spans="11:14" ht="15">
      <c r="K70" s="135"/>
      <c r="L70" s="136"/>
      <c r="M70" s="137"/>
      <c r="N70" s="138"/>
    </row>
    <row r="71" spans="11:14" ht="15">
      <c r="K71" s="135"/>
      <c r="L71" s="136"/>
      <c r="M71" s="137"/>
      <c r="N71" s="138"/>
    </row>
    <row r="72" spans="11:14" ht="15">
      <c r="K72" s="135"/>
      <c r="L72" s="136"/>
      <c r="M72" s="137"/>
      <c r="N72" s="138"/>
    </row>
    <row r="74" spans="11:12" ht="15">
      <c r="K74" s="135"/>
      <c r="L74" s="136"/>
    </row>
    <row r="75" spans="11:12" ht="15">
      <c r="K75" s="135"/>
      <c r="L75" s="136"/>
    </row>
    <row r="76" spans="11:12" ht="15">
      <c r="K76" s="135"/>
      <c r="L76" s="136"/>
    </row>
    <row r="77" spans="11:12" ht="15">
      <c r="K77" s="135"/>
      <c r="L77" s="136"/>
    </row>
  </sheetData>
  <sheetProtection/>
  <mergeCells count="1">
    <mergeCell ref="B1:C1"/>
  </mergeCells>
  <conditionalFormatting sqref="D5">
    <cfRule type="cellIs" priority="1" dxfId="0" operator="greaterThan" stopIfTrue="1">
      <formula>"A9"</formula>
    </cfRule>
  </conditionalFormatting>
  <printOptions headings="1" horizontalCentered="1"/>
  <pageMargins left="0.7" right="0.7" top="0.75" bottom="0.75" header="0.3" footer="0.3"/>
  <pageSetup fitToHeight="0" fitToWidth="1" horizontalDpi="600" verticalDpi="600" orientation="landscape" scale="70" r:id="rId1"/>
  <headerFooter alignWithMargins="0">
    <oddHeader>&amp;L&amp;D&amp;C&amp;14Town of Lake Santeetlah Water Fund
Adopted Budget FY 2020-2021 &amp;R&amp;14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and Carolyn Crabtree</dc:creator>
  <cp:keywords/>
  <dc:description/>
  <cp:lastModifiedBy>PEGGY CARVER</cp:lastModifiedBy>
  <cp:lastPrinted>2021-06-07T19:27:32Z</cp:lastPrinted>
  <dcterms:created xsi:type="dcterms:W3CDTF">2006-05-15T18:44:48Z</dcterms:created>
  <dcterms:modified xsi:type="dcterms:W3CDTF">2021-06-14T12:49:37Z</dcterms:modified>
  <cp:category/>
  <cp:version/>
  <cp:contentType/>
  <cp:contentStatus/>
</cp:coreProperties>
</file>